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600" windowHeight="9735" tabRatio="859" activeTab="0"/>
  </bookViews>
  <sheets>
    <sheet name="Overview" sheetId="11" r:id="rId1"/>
    <sheet name="Income" sheetId="19" r:id="rId2"/>
    <sheet name="Expenditure" sheetId="2" r:id="rId3"/>
    <sheet name="% Allocation" sheetId="20" r:id="rId4"/>
    <sheet name="TB" sheetId="1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B" localSheetId="3">#REF!</definedName>
    <definedName name="\B" localSheetId="1">#REF!</definedName>
    <definedName name="\B" localSheetId="0">#REF!</definedName>
    <definedName name="\B">#REF!</definedName>
    <definedName name="\C" localSheetId="3">#REF!</definedName>
    <definedName name="\C" localSheetId="1">#REF!</definedName>
    <definedName name="\C" localSheetId="0">#REF!</definedName>
    <definedName name="\C">#REF!</definedName>
    <definedName name="\E" localSheetId="3">#REF!</definedName>
    <definedName name="\E" localSheetId="1">#REF!</definedName>
    <definedName name="\E" localSheetId="0">#REF!</definedName>
    <definedName name="\E">#REF!</definedName>
    <definedName name="\O" localSheetId="3">#REF!</definedName>
    <definedName name="\O" localSheetId="1">#REF!</definedName>
    <definedName name="\O" localSheetId="0">#REF!</definedName>
    <definedName name="\O">#REF!</definedName>
    <definedName name="\P" localSheetId="3">#REF!</definedName>
    <definedName name="\P" localSheetId="1">#REF!</definedName>
    <definedName name="\P" localSheetId="0">#REF!</definedName>
    <definedName name="\P">#REF!</definedName>
    <definedName name="\X" localSheetId="3">#REF!</definedName>
    <definedName name="\X" localSheetId="1">#REF!</definedName>
    <definedName name="\X" localSheetId="0">#REF!</definedName>
    <definedName name="\X">#REF!</definedName>
    <definedName name="\Z" localSheetId="3">#REF!</definedName>
    <definedName name="\Z" localSheetId="1">#REF!</definedName>
    <definedName name="\Z" localSheetId="0">#REF!</definedName>
    <definedName name="\Z">#REF!</definedName>
    <definedName name="__123Graph_A" localSheetId="3" hidden="1">#REF!</definedName>
    <definedName name="__123Graph_A" localSheetId="1" hidden="1">#REF!</definedName>
    <definedName name="__123Graph_A" localSheetId="0" hidden="1">#REF!</definedName>
    <definedName name="__123Graph_A" hidden="1">#REF!</definedName>
    <definedName name="__123Graph_B" localSheetId="3" hidden="1">#REF!</definedName>
    <definedName name="__123Graph_B" localSheetId="1" hidden="1">#REF!</definedName>
    <definedName name="__123Graph_B" localSheetId="0" hidden="1">#REF!</definedName>
    <definedName name="__123Graph_B" hidden="1">#REF!</definedName>
    <definedName name="__123Graph_C" localSheetId="3" hidden="1">#REF!</definedName>
    <definedName name="__123Graph_C" localSheetId="1" hidden="1">#REF!</definedName>
    <definedName name="__123Graph_C" localSheetId="0" hidden="1">#REF!</definedName>
    <definedName name="__123Graph_C" hidden="1">#REF!</definedName>
    <definedName name="__123Graph_D" localSheetId="3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E" localSheetId="3" hidden="1">#REF!</definedName>
    <definedName name="__123Graph_E" localSheetId="1" hidden="1">#REF!</definedName>
    <definedName name="__123Graph_E" localSheetId="0" hidden="1">#REF!</definedName>
    <definedName name="__123Graph_E" hidden="1">#REF!</definedName>
    <definedName name="__123Graph_F" localSheetId="3" hidden="1">#REF!</definedName>
    <definedName name="__123Graph_F" localSheetId="1" hidden="1">#REF!</definedName>
    <definedName name="__123Graph_F" localSheetId="0" hidden="1">#REF!</definedName>
    <definedName name="__123Graph_F" hidden="1">#REF!</definedName>
    <definedName name="_0020" localSheetId="3">#REF!</definedName>
    <definedName name="_0020" localSheetId="1">#REF!</definedName>
    <definedName name="_0020" localSheetId="0">#REF!</definedName>
    <definedName name="_0020">#REF!</definedName>
    <definedName name="_0032" localSheetId="3">#REF!</definedName>
    <definedName name="_0032" localSheetId="1">#REF!</definedName>
    <definedName name="_0032" localSheetId="0">#REF!</definedName>
    <definedName name="_0032">#REF!</definedName>
    <definedName name="_12__123Graph_AChart_3M" localSheetId="3" hidden="1">#REF!</definedName>
    <definedName name="_12__123Graph_AChart_3M" localSheetId="1" hidden="1">#REF!</definedName>
    <definedName name="_12__123Graph_AChart_3M" localSheetId="0" hidden="1">#REF!</definedName>
    <definedName name="_12__123Graph_AChart_3M" hidden="1">#REF!</definedName>
    <definedName name="_16__123Graph_BChart_1M" localSheetId="3" hidden="1">#REF!</definedName>
    <definedName name="_16__123Graph_BChart_1M" localSheetId="1" hidden="1">#REF!</definedName>
    <definedName name="_16__123Graph_BChart_1M" localSheetId="0" hidden="1">#REF!</definedName>
    <definedName name="_16__123Graph_BChart_1M" hidden="1">#REF!</definedName>
    <definedName name="_20__123Graph_BChart_2M" localSheetId="3" hidden="1">#REF!</definedName>
    <definedName name="_20__123Graph_BChart_2M" localSheetId="1" hidden="1">#REF!</definedName>
    <definedName name="_20__123Graph_BChart_2M" localSheetId="0" hidden="1">#REF!</definedName>
    <definedName name="_20__123Graph_BChart_2M" hidden="1">#REF!</definedName>
    <definedName name="_24__123Graph_CChart_1M" localSheetId="3" hidden="1">#REF!</definedName>
    <definedName name="_24__123Graph_CChart_1M" localSheetId="1" hidden="1">#REF!</definedName>
    <definedName name="_24__123Graph_CChart_1M" localSheetId="0" hidden="1">#REF!</definedName>
    <definedName name="_24__123Graph_CChart_1M" hidden="1">#REF!</definedName>
    <definedName name="_28__123Graph_CChart_2M" localSheetId="3" hidden="1">#REF!</definedName>
    <definedName name="_28__123Graph_CChart_2M" localSheetId="1" hidden="1">#REF!</definedName>
    <definedName name="_28__123Graph_CChart_2M" localSheetId="0" hidden="1">#REF!</definedName>
    <definedName name="_28__123Graph_CChart_2M" hidden="1">#REF!</definedName>
    <definedName name="_32__123Graph_DChart_2M" localSheetId="3" hidden="1">#REF!</definedName>
    <definedName name="_32__123Graph_DChart_2M" localSheetId="1" hidden="1">#REF!</definedName>
    <definedName name="_32__123Graph_DChart_2M" localSheetId="0" hidden="1">#REF!</definedName>
    <definedName name="_32__123Graph_DChart_2M" hidden="1">#REF!</definedName>
    <definedName name="_36__123Graph_EChart_2M" localSheetId="3" hidden="1">#REF!</definedName>
    <definedName name="_36__123Graph_EChart_2M" localSheetId="1" hidden="1">#REF!</definedName>
    <definedName name="_36__123Graph_EChart_2M" localSheetId="0" hidden="1">#REF!</definedName>
    <definedName name="_36__123Graph_EChart_2M" hidden="1">#REF!</definedName>
    <definedName name="_37PROVISIONS_RESERVES_CVTD" localSheetId="3">#REF!</definedName>
    <definedName name="_37PROVISIONS_RESERVES_CVTD" localSheetId="1">#REF!</definedName>
    <definedName name="_37PROVISIONS_RESERVES_CVTD" localSheetId="0">#REF!</definedName>
    <definedName name="_37PROVISIONS_RESERVES_CVTD">#REF!</definedName>
    <definedName name="_38PROVISIONS_RESERVES_CXTD" localSheetId="3">#REF!</definedName>
    <definedName name="_38PROVISIONS_RESERVES_CXTD" localSheetId="1">#REF!</definedName>
    <definedName name="_38PROVISIONS_RESERVES_CXTD" localSheetId="0">#REF!</definedName>
    <definedName name="_38PROVISIONS_RESERVES_CXTD">#REF!</definedName>
    <definedName name="_39PROVISIONS_RESERVES_LRF" localSheetId="3">#REF!</definedName>
    <definedName name="_39PROVISIONS_RESERVES_LRF" localSheetId="1">#REF!</definedName>
    <definedName name="_39PROVISIONS_RESERVES_LRF" localSheetId="0">#REF!</definedName>
    <definedName name="_39PROVISIONS_RESERVES_LRF">#REF!</definedName>
    <definedName name="_4__123Graph_AChart_2M" localSheetId="3" hidden="1">#REF!</definedName>
    <definedName name="_4__123Graph_AChart_2M" localSheetId="1" hidden="1">#REF!</definedName>
    <definedName name="_4__123Graph_AChart_2M" localSheetId="0" hidden="1">#REF!</definedName>
    <definedName name="_4__123Graph_AChart_2M" hidden="1">#REF!</definedName>
    <definedName name="_40PROVISIONS_RESERVES_RAB" localSheetId="3">#REF!</definedName>
    <definedName name="_40PROVISIONS_RESERVES_RAB" localSheetId="1">#REF!</definedName>
    <definedName name="_40PROVISIONS_RESERVES_RAB" localSheetId="0">#REF!</definedName>
    <definedName name="_40PROVISIONS_RESERVES_RAB">#REF!</definedName>
    <definedName name="_41PROVISIONS_RESERVES_RBTD" localSheetId="3">#REF!</definedName>
    <definedName name="_41PROVISIONS_RESERVES_RBTD" localSheetId="1">#REF!</definedName>
    <definedName name="_41PROVISIONS_RESERVES_RBTD" localSheetId="0">#REF!</definedName>
    <definedName name="_41PROVISIONS_RESERVES_RBTD">#REF!</definedName>
    <definedName name="_42RESIDENCES_CATERING_CVTD" localSheetId="3">#REF!</definedName>
    <definedName name="_42RESIDENCES_CATERING_CVTD" localSheetId="1">#REF!</definedName>
    <definedName name="_42RESIDENCES_CATERING_CVTD" localSheetId="0">#REF!</definedName>
    <definedName name="_42RESIDENCES_CATERING_CVTD">#REF!</definedName>
    <definedName name="_43RESIDENCES_CATERING_CXTD" localSheetId="3">#REF!</definedName>
    <definedName name="_43RESIDENCES_CATERING_CXTD" localSheetId="1">#REF!</definedName>
    <definedName name="_43RESIDENCES_CATERING_CXTD" localSheetId="0">#REF!</definedName>
    <definedName name="_43RESIDENCES_CATERING_CXTD">#REF!</definedName>
    <definedName name="_44RESIDENCES_CATERING_LRF" localSheetId="3">#REF!</definedName>
    <definedName name="_44RESIDENCES_CATERING_LRF" localSheetId="1">#REF!</definedName>
    <definedName name="_44RESIDENCES_CATERING_LRF" localSheetId="0">#REF!</definedName>
    <definedName name="_44RESIDENCES_CATERING_LRF">#REF!</definedName>
    <definedName name="_45RESIDENCES_CATERING_RAB" localSheetId="3">#REF!</definedName>
    <definedName name="_45RESIDENCES_CATERING_RAB" localSheetId="1">#REF!</definedName>
    <definedName name="_45RESIDENCES_CATERING_RAB" localSheetId="0">#REF!</definedName>
    <definedName name="_45RESIDENCES_CATERING_RAB">#REF!</definedName>
    <definedName name="_46RESIDENCES_CATERING_RBTD" localSheetId="3">#REF!</definedName>
    <definedName name="_46RESIDENCES_CATERING_RBTD" localSheetId="1">#REF!</definedName>
    <definedName name="_46RESIDENCES_CATERING_RBTD" localSheetId="0">#REF!</definedName>
    <definedName name="_46RESIDENCES_CATERING_RBTD">#REF!</definedName>
    <definedName name="_8__123Graph_AChart_3B" localSheetId="3" hidden="1">#REF!</definedName>
    <definedName name="_8__123Graph_AChart_3B" localSheetId="1" hidden="1">#REF!</definedName>
    <definedName name="_8__123Graph_AChart_3B" localSheetId="0" hidden="1">#REF!</definedName>
    <definedName name="_8__123Graph_AChart_3B" hidden="1">#REF!</definedName>
    <definedName name="_Fill" localSheetId="3" hidden="1">#REF!</definedName>
    <definedName name="_Fill" localSheetId="1" hidden="1">#REF!</definedName>
    <definedName name="_Fill" localSheetId="0" hidden="1">#REF!</definedName>
    <definedName name="_Fill" hidden="1">#REF!</definedName>
    <definedName name="_Key1" localSheetId="3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Table2_In1" localSheetId="3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3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3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" localSheetId="3">#REF!</definedName>
    <definedName name="A" localSheetId="1">#REF!</definedName>
    <definedName name="A" localSheetId="0">#REF!</definedName>
    <definedName name="A">#REF!</definedName>
    <definedName name="AAD" localSheetId="3">#REF!</definedName>
    <definedName name="AAD" localSheetId="1">#REF!</definedName>
    <definedName name="AAD" localSheetId="0">#REF!</definedName>
    <definedName name="AAD">#REF!</definedName>
    <definedName name="ad" localSheetId="3">#REF!</definedName>
    <definedName name="ad" localSheetId="1">#REF!</definedName>
    <definedName name="ad" localSheetId="0">#REF!</definedName>
    <definedName name="ad">#REF!</definedName>
    <definedName name="AVS" localSheetId="3">#REF!</definedName>
    <definedName name="AVS" localSheetId="1">#REF!</definedName>
    <definedName name="AVS" localSheetId="0">#REF!</definedName>
    <definedName name="AVS">#REF!</definedName>
    <definedName name="BIO" localSheetId="3">#REF!</definedName>
    <definedName name="BIO" localSheetId="1">#REF!</definedName>
    <definedName name="BIO" localSheetId="0">#REF!</definedName>
    <definedName name="BIO">#REF!</definedName>
    <definedName name="BSU" localSheetId="3">#REF!</definedName>
    <definedName name="BSU" localSheetId="1">#REF!</definedName>
    <definedName name="BSU" localSheetId="0">#REF!</definedName>
    <definedName name="BSU">#REF!</definedName>
    <definedName name="BUDCOMP" localSheetId="3">#REF!</definedName>
    <definedName name="BUDCOMP" localSheetId="1">#REF!</definedName>
    <definedName name="BUDCOMP" localSheetId="0">#REF!</definedName>
    <definedName name="BUDCOMP">#REF!</definedName>
    <definedName name="BUDGET_NAME" localSheetId="3">#REF!</definedName>
    <definedName name="BUDGET_NAME" localSheetId="1">#REF!</definedName>
    <definedName name="BUDGET_NAME" localSheetId="0">#REF!</definedName>
    <definedName name="BUDGET_NAME">#REF!</definedName>
    <definedName name="BUDGETEDPROJECTS_CVTD" localSheetId="3">#REF!</definedName>
    <definedName name="BUDGETEDPROJECTS_CVTD" localSheetId="1">#REF!</definedName>
    <definedName name="BUDGETEDPROJECTS_CVTD" localSheetId="0">#REF!</definedName>
    <definedName name="BUDGETEDPROJECTS_CVTD">#REF!</definedName>
    <definedName name="BUDGETEDPROJECTS_CXTD" localSheetId="3">#REF!</definedName>
    <definedName name="BUDGETEDPROJECTS_CXTD" localSheetId="1">#REF!</definedName>
    <definedName name="BUDGETEDPROJECTS_CXTD" localSheetId="0">#REF!</definedName>
    <definedName name="BUDGETEDPROJECTS_CXTD">#REF!</definedName>
    <definedName name="BUDGETEDPROJECTS_LRF" localSheetId="3">#REF!</definedName>
    <definedName name="BUDGETEDPROJECTS_LRF" localSheetId="1">#REF!</definedName>
    <definedName name="BUDGETEDPROJECTS_LRF" localSheetId="0">#REF!</definedName>
    <definedName name="BUDGETEDPROJECTS_LRF">#REF!</definedName>
    <definedName name="BUDGETEDPROJECTS_RAB" localSheetId="3">#REF!</definedName>
    <definedName name="BUDGETEDPROJECTS_RAB" localSheetId="1">#REF!</definedName>
    <definedName name="BUDGETEDPROJECTS_RAB" localSheetId="0">#REF!</definedName>
    <definedName name="BUDGETEDPROJECTS_RAB">#REF!</definedName>
    <definedName name="BUDGETEDPROJECTS_RBTD" localSheetId="3">#REF!</definedName>
    <definedName name="BUDGETEDPROJECTS_RBTD" localSheetId="1">#REF!</definedName>
    <definedName name="BUDGETEDPROJECTS_RBTD" localSheetId="0">#REF!</definedName>
    <definedName name="BUDGETEDPROJECTS_RBTD">#REF!</definedName>
    <definedName name="BUS" localSheetId="3">#REF!</definedName>
    <definedName name="BUS" localSheetId="1">#REF!</definedName>
    <definedName name="BUS" localSheetId="0">#REF!</definedName>
    <definedName name="BUS">#REF!</definedName>
    <definedName name="BUSINESSSUPPORT_CVTD" localSheetId="3">#REF!</definedName>
    <definedName name="BUSINESSSUPPORT_CVTD" localSheetId="1">#REF!</definedName>
    <definedName name="BUSINESSSUPPORT_CVTD" localSheetId="0">#REF!</definedName>
    <definedName name="BUSINESSSUPPORT_CVTD">#REF!</definedName>
    <definedName name="BUSINESSSUPPORT_CXTD" localSheetId="3">#REF!</definedName>
    <definedName name="BUSINESSSUPPORT_CXTD" localSheetId="1">#REF!</definedName>
    <definedName name="BUSINESSSUPPORT_CXTD" localSheetId="0">#REF!</definedName>
    <definedName name="BUSINESSSUPPORT_CXTD">#REF!</definedName>
    <definedName name="BUSINESSSUPPORT_LRF" localSheetId="3">#REF!</definedName>
    <definedName name="BUSINESSSUPPORT_LRF" localSheetId="1">#REF!</definedName>
    <definedName name="BUSINESSSUPPORT_LRF" localSheetId="0">#REF!</definedName>
    <definedName name="BUSINESSSUPPORT_LRF">#REF!</definedName>
    <definedName name="BUSINESSSUPPORT_RAB" localSheetId="3">#REF!</definedName>
    <definedName name="BUSINESSSUPPORT_RAB" localSheetId="1">#REF!</definedName>
    <definedName name="BUSINESSSUPPORT_RAB" localSheetId="0">#REF!</definedName>
    <definedName name="BUSINESSSUPPORT_RAB">#REF!</definedName>
    <definedName name="BUSINESSSUPPORT_RBTD" localSheetId="3">#REF!</definedName>
    <definedName name="BUSINESSSUPPORT_RBTD" localSheetId="1">#REF!</definedName>
    <definedName name="BUSINESSSUPPORT_RBTD" localSheetId="0">#REF!</definedName>
    <definedName name="BUSINESSSUPPORT_RBTD">#REF!</definedName>
    <definedName name="Calcourt" localSheetId="3">#REF!</definedName>
    <definedName name="Calcourt" localSheetId="1">#REF!</definedName>
    <definedName name="Calcourt" localSheetId="0">#REF!</definedName>
    <definedName name="Calcourt">#REF!</definedName>
    <definedName name="Central_teaching" localSheetId="3">#REF!</definedName>
    <definedName name="Central_teaching" localSheetId="1">#REF!</definedName>
    <definedName name="Central_teaching" localSheetId="0">#REF!</definedName>
    <definedName name="Central_teaching">#REF!</definedName>
    <definedName name="CONS" localSheetId="3">#REF!</definedName>
    <definedName name="CONS" localSheetId="1">#REF!</definedName>
    <definedName name="CONS" localSheetId="0">#REF!</definedName>
    <definedName name="CONS">#REF!</definedName>
    <definedName name="COS" localSheetId="3">#REF!</definedName>
    <definedName name="COS" localSheetId="1">#REF!</definedName>
    <definedName name="COS" localSheetId="0">#REF!</definedName>
    <definedName name="COS">#REF!</definedName>
    <definedName name="CRIT1" localSheetId="3">#REF!</definedName>
    <definedName name="CRIT1" localSheetId="1">#REF!</definedName>
    <definedName name="CRIT1" localSheetId="0">#REF!</definedName>
    <definedName name="CRIT1">#REF!</definedName>
    <definedName name="CRIT2" localSheetId="3">#REF!</definedName>
    <definedName name="CRIT2" localSheetId="1">#REF!</definedName>
    <definedName name="CRIT2" localSheetId="0">#REF!</definedName>
    <definedName name="CRIT2">#REF!</definedName>
    <definedName name="CRIT3" localSheetId="3">#REF!</definedName>
    <definedName name="CRIT3" localSheetId="1">#REF!</definedName>
    <definedName name="CRIT3" localSheetId="0">#REF!</definedName>
    <definedName name="CRIT3">#REF!</definedName>
    <definedName name="CRIT4" localSheetId="3">#REF!</definedName>
    <definedName name="CRIT4" localSheetId="1">#REF!</definedName>
    <definedName name="CRIT4" localSheetId="0">#REF!</definedName>
    <definedName name="CRIT4">#REF!</definedName>
    <definedName name="CRIT5" localSheetId="3">#REF!</definedName>
    <definedName name="CRIT5" localSheetId="1">#REF!</definedName>
    <definedName name="CRIT5" localSheetId="0">#REF!</definedName>
    <definedName name="CRIT5">#REF!</definedName>
    <definedName name="D" localSheetId="3" hidden="1">#REF!</definedName>
    <definedName name="D" localSheetId="1" hidden="1">#REF!</definedName>
    <definedName name="D" localSheetId="0" hidden="1">#REF!</definedName>
    <definedName name="D" hidden="1">#REF!</definedName>
    <definedName name="DEPTNAME">'[5]Tables'!$A$5:$E$70</definedName>
    <definedName name="DETAIL">'[3]Detail'!$C$21:$V$295</definedName>
    <definedName name="DLED" localSheetId="3">#REF!</definedName>
    <definedName name="DLED" localSheetId="1">#REF!</definedName>
    <definedName name="DLED" localSheetId="0">#REF!</definedName>
    <definedName name="DLED">#REF!</definedName>
    <definedName name="ECO" localSheetId="3">#REF!</definedName>
    <definedName name="ECO" localSheetId="1">#REF!</definedName>
    <definedName name="ECO" localSheetId="0">#REF!</definedName>
    <definedName name="ECO">#REF!</definedName>
    <definedName name="EET" localSheetId="3">#REF!</definedName>
    <definedName name="EET" localSheetId="1">#REF!</definedName>
    <definedName name="EET" localSheetId="0">#REF!</definedName>
    <definedName name="EET">#REF!</definedName>
    <definedName name="ENG" localSheetId="3">#REF!</definedName>
    <definedName name="ENG" localSheetId="1">#REF!</definedName>
    <definedName name="ENG" localSheetId="0">#REF!</definedName>
    <definedName name="ENG">#REF!</definedName>
    <definedName name="ENT" localSheetId="3">#REF!</definedName>
    <definedName name="ENT" localSheetId="1">#REF!</definedName>
    <definedName name="ENT" localSheetId="0">#REF!</definedName>
    <definedName name="ENT">#REF!</definedName>
    <definedName name="EST" localSheetId="3">#REF!</definedName>
    <definedName name="EST" localSheetId="1">#REF!</definedName>
    <definedName name="EST" localSheetId="0">#REF!</definedName>
    <definedName name="EST">#REF!</definedName>
    <definedName name="EXPENDITURE_CVTD" localSheetId="3">#REF!</definedName>
    <definedName name="EXPENDITURE_CVTD" localSheetId="1">#REF!</definedName>
    <definedName name="EXPENDITURE_CVTD" localSheetId="0">#REF!</definedName>
    <definedName name="EXPENDITURE_CVTD">#REF!</definedName>
    <definedName name="EXPENDITURE_CXTD" localSheetId="3">#REF!</definedName>
    <definedName name="EXPENDITURE_CXTD" localSheetId="1">#REF!</definedName>
    <definedName name="EXPENDITURE_CXTD" localSheetId="0">#REF!</definedName>
    <definedName name="EXPENDITURE_CXTD">#REF!</definedName>
    <definedName name="EXPENDITURE_LRF" localSheetId="3">#REF!</definedName>
    <definedName name="EXPENDITURE_LRF" localSheetId="1">#REF!</definedName>
    <definedName name="EXPENDITURE_LRF" localSheetId="0">#REF!</definedName>
    <definedName name="EXPENDITURE_LRF">#REF!</definedName>
    <definedName name="EXPENDITURE_RAB" localSheetId="3">#REF!</definedName>
    <definedName name="EXPENDITURE_RAB" localSheetId="1">#REF!</definedName>
    <definedName name="EXPENDITURE_RAB" localSheetId="0">#REF!</definedName>
    <definedName name="EXPENDITURE_RAB">#REF!</definedName>
    <definedName name="EXPENDITURE_RBTD" localSheetId="3">#REF!</definedName>
    <definedName name="EXPENDITURE_RBTD" localSheetId="1">#REF!</definedName>
    <definedName name="EXPENDITURE_RBTD" localSheetId="0">#REF!</definedName>
    <definedName name="EXPENDITURE_RBTD">#REF!</definedName>
    <definedName name="FB" localSheetId="3">#REF!</definedName>
    <definedName name="FB" localSheetId="1">#REF!</definedName>
    <definedName name="FB" localSheetId="0">#REF!</definedName>
    <definedName name="FB">#REF!</definedName>
    <definedName name="FIN" localSheetId="3">#REF!</definedName>
    <definedName name="FIN" localSheetId="1">#REF!</definedName>
    <definedName name="FIN" localSheetId="0">#REF!</definedName>
    <definedName name="FIN">#REF!</definedName>
    <definedName name="FNO" localSheetId="3">#REF!</definedName>
    <definedName name="FNO" localSheetId="1">#REF!</definedName>
    <definedName name="FNO" localSheetId="0">#REF!</definedName>
    <definedName name="FNO">#REF!</definedName>
    <definedName name="FOB" localSheetId="3">#REF!</definedName>
    <definedName name="FOB" localSheetId="1">#REF!</definedName>
    <definedName name="FOB" localSheetId="0">#REF!</definedName>
    <definedName name="FOB">#REF!</definedName>
    <definedName name="foh" localSheetId="3">#REF!</definedName>
    <definedName name="foh" localSheetId="1">#REF!</definedName>
    <definedName name="foh" localSheetId="0">#REF!</definedName>
    <definedName name="foh">#REF!</definedName>
    <definedName name="FST" localSheetId="3">#REF!</definedName>
    <definedName name="FST" localSheetId="1">#REF!</definedName>
    <definedName name="FST" localSheetId="0">#REF!</definedName>
    <definedName name="FST">#REF!</definedName>
    <definedName name="GIB" localSheetId="3">#REF!</definedName>
    <definedName name="GIB" localSheetId="1">#REF!</definedName>
    <definedName name="GIB" localSheetId="0">#REF!</definedName>
    <definedName name="GIB">#REF!</definedName>
    <definedName name="Gibson" localSheetId="3">#REF!</definedName>
    <definedName name="Gibson" localSheetId="1">#REF!</definedName>
    <definedName name="Gibson" localSheetId="0">#REF!</definedName>
    <definedName name="Gibson">#REF!</definedName>
    <definedName name="HERASCALE">'[5]Tables'!$J$5:$L$62</definedName>
    <definedName name="HTL" localSheetId="3">#REF!</definedName>
    <definedName name="HTL" localSheetId="1">#REF!</definedName>
    <definedName name="HTL" localSheetId="0">#REF!</definedName>
    <definedName name="HTL">#REF!</definedName>
    <definedName name="INC" localSheetId="3">#REF!</definedName>
    <definedName name="INC" localSheetId="1">#REF!</definedName>
    <definedName name="INC" localSheetId="0">#REF!</definedName>
    <definedName name="INC">#REF!</definedName>
    <definedName name="INCOME_CVTD" localSheetId="3">#REF!</definedName>
    <definedName name="INCOME_CVTD" localSheetId="1">#REF!</definedName>
    <definedName name="INCOME_CVTD" localSheetId="0">#REF!</definedName>
    <definedName name="INCOME_CVTD">#REF!</definedName>
    <definedName name="INCOME_CXTD" localSheetId="3">#REF!</definedName>
    <definedName name="INCOME_CXTD" localSheetId="1">#REF!</definedName>
    <definedName name="INCOME_CXTD" localSheetId="0">#REF!</definedName>
    <definedName name="INCOME_CXTD">#REF!</definedName>
    <definedName name="INCOME_LRF" localSheetId="3">#REF!</definedName>
    <definedName name="INCOME_LRF" localSheetId="1">#REF!</definedName>
    <definedName name="INCOME_LRF" localSheetId="0">#REF!</definedName>
    <definedName name="INCOME_LRF">#REF!</definedName>
    <definedName name="INCOME_RAB" localSheetId="3">#REF!</definedName>
    <definedName name="INCOME_RAB" localSheetId="1">#REF!</definedName>
    <definedName name="INCOME_RAB" localSheetId="0">#REF!</definedName>
    <definedName name="INCOME_RAB">#REF!</definedName>
    <definedName name="INCOME_RBTD" localSheetId="3">#REF!</definedName>
    <definedName name="INCOME_RBTD" localSheetId="1">#REF!</definedName>
    <definedName name="INCOME_RBTD" localSheetId="0">#REF!</definedName>
    <definedName name="INCOME_RBTD">#REF!</definedName>
    <definedName name="INT" localSheetId="3">#REF!</definedName>
    <definedName name="INT" localSheetId="1">#REF!</definedName>
    <definedName name="INT" localSheetId="0">#REF!</definedName>
    <definedName name="INT">#REF!</definedName>
    <definedName name="ITSC" localSheetId="3">#REF!</definedName>
    <definedName name="ITSC" localSheetId="1">#REF!</definedName>
    <definedName name="ITSC" localSheetId="0">#REF!</definedName>
    <definedName name="ITSC">#REF!</definedName>
    <definedName name="LAM" localSheetId="3">#REF!</definedName>
    <definedName name="LAM" localSheetId="1">#REF!</definedName>
    <definedName name="LAM" localSheetId="0">#REF!</definedName>
    <definedName name="LAM">#REF!</definedName>
    <definedName name="LEARNINGSUPPORT_CVTD" localSheetId="3">#REF!</definedName>
    <definedName name="LEARNINGSUPPORT_CVTD" localSheetId="1">#REF!</definedName>
    <definedName name="LEARNINGSUPPORT_CVTD" localSheetId="0">#REF!</definedName>
    <definedName name="LEARNINGSUPPORT_CVTD">#REF!</definedName>
    <definedName name="LEARNINGSUPPORT_CXTD" localSheetId="3">#REF!</definedName>
    <definedName name="LEARNINGSUPPORT_CXTD" localSheetId="1">#REF!</definedName>
    <definedName name="LEARNINGSUPPORT_CXTD" localSheetId="0">#REF!</definedName>
    <definedName name="LEARNINGSUPPORT_CXTD">#REF!</definedName>
    <definedName name="LEARNINGSUPPORT_LRF" localSheetId="3">#REF!</definedName>
    <definedName name="LEARNINGSUPPORT_LRF" localSheetId="1">#REF!</definedName>
    <definedName name="LEARNINGSUPPORT_LRF" localSheetId="0">#REF!</definedName>
    <definedName name="LEARNINGSUPPORT_LRF">#REF!</definedName>
    <definedName name="LEARNINGSUPPORT_RAB" localSheetId="3">#REF!</definedName>
    <definedName name="LEARNINGSUPPORT_RAB" localSheetId="1">#REF!</definedName>
    <definedName name="LEARNINGSUPPORT_RAB" localSheetId="0">#REF!</definedName>
    <definedName name="LEARNINGSUPPORT_RAB">#REF!</definedName>
    <definedName name="LEARNINGSUPPORT_RBTD" localSheetId="3">#REF!</definedName>
    <definedName name="LEARNINGSUPPORT_RBTD" localSheetId="1">#REF!</definedName>
    <definedName name="LEARNINGSUPPORT_RBTD" localSheetId="0">#REF!</definedName>
    <definedName name="LEARNINGSUPPORT_RBTD">#REF!</definedName>
    <definedName name="LES">'[7]Tables'!$A$5:$E$69</definedName>
    <definedName name="LIB" localSheetId="3">#REF!</definedName>
    <definedName name="LIB" localSheetId="1">#REF!</definedName>
    <definedName name="LIB" localSheetId="0">#REF!</definedName>
    <definedName name="LIB">#REF!</definedName>
    <definedName name="lkjasef" localSheetId="3" hidden="1">#REF!</definedName>
    <definedName name="lkjasef" localSheetId="1" hidden="1">#REF!</definedName>
    <definedName name="lkjasef" hidden="1">#REF!</definedName>
    <definedName name="LPA" localSheetId="3">#REF!</definedName>
    <definedName name="LPA" localSheetId="1">#REF!</definedName>
    <definedName name="LPA" localSheetId="0">#REF!</definedName>
    <definedName name="LPA">#REF!</definedName>
    <definedName name="Mat" localSheetId="3">#REF!</definedName>
    <definedName name="Mat" localSheetId="1">#REF!</definedName>
    <definedName name="Mat" localSheetId="0">#REF!</definedName>
    <definedName name="Mat">#REF!</definedName>
    <definedName name="MGT" localSheetId="3">#REF!</definedName>
    <definedName name="MGT" localSheetId="1">#REF!</definedName>
    <definedName name="MGT" localSheetId="0">#REF!</definedName>
    <definedName name="MGT">#REF!</definedName>
    <definedName name="MPR" localSheetId="3">#REF!</definedName>
    <definedName name="MPR" localSheetId="1">#REF!</definedName>
    <definedName name="MPR" localSheetId="0">#REF!</definedName>
    <definedName name="MPR">#REF!</definedName>
    <definedName name="NCH" localSheetId="3">#REF!</definedName>
    <definedName name="NCH" localSheetId="1">#REF!</definedName>
    <definedName name="NCH" localSheetId="0">#REF!</definedName>
    <definedName name="NCH">#REF!</definedName>
    <definedName name="OCHLTH" localSheetId="3">#REF!</definedName>
    <definedName name="OCHLTH" localSheetId="1">#REF!</definedName>
    <definedName name="OCHLTH" localSheetId="0">#REF!</definedName>
    <definedName name="OCHLTH">#REF!</definedName>
    <definedName name="OTHER" localSheetId="3">#REF!</definedName>
    <definedName name="OTHER" localSheetId="1">#REF!</definedName>
    <definedName name="OTHER" localSheetId="0">#REF!</definedName>
    <definedName name="OTHER">#REF!</definedName>
    <definedName name="OTHEREXPENDITURE_CVTD" localSheetId="3">#REF!</definedName>
    <definedName name="OTHEREXPENDITURE_CVTD" localSheetId="1">#REF!</definedName>
    <definedName name="OTHEREXPENDITURE_CVTD" localSheetId="0">#REF!</definedName>
    <definedName name="OTHEREXPENDITURE_CVTD">#REF!</definedName>
    <definedName name="OTHEREXPENDITURE_CXTD" localSheetId="3">#REF!</definedName>
    <definedName name="OTHEREXPENDITURE_CXTD" localSheetId="1">#REF!</definedName>
    <definedName name="OTHEREXPENDITURE_CXTD" localSheetId="0">#REF!</definedName>
    <definedName name="OTHEREXPENDITURE_CXTD">#REF!</definedName>
    <definedName name="OTHEREXPENDITURE_LRF" localSheetId="3">#REF!</definedName>
    <definedName name="OTHEREXPENDITURE_LRF" localSheetId="1">#REF!</definedName>
    <definedName name="OTHEREXPENDITURE_LRF" localSheetId="0">#REF!</definedName>
    <definedName name="OTHEREXPENDITURE_LRF">#REF!</definedName>
    <definedName name="OTHEREXPENDITURE_RAB" localSheetId="3">#REF!</definedName>
    <definedName name="OTHEREXPENDITURE_RAB" localSheetId="1">#REF!</definedName>
    <definedName name="OTHEREXPENDITURE_RAB" localSheetId="0">#REF!</definedName>
    <definedName name="OTHEREXPENDITURE_RAB">#REF!</definedName>
    <definedName name="OTHEREXPENDITURE_RBTD" localSheetId="3">#REF!</definedName>
    <definedName name="OTHEREXPENDITURE_RBTD" localSheetId="1">#REF!</definedName>
    <definedName name="OTHEREXPENDITURE_RBTD" localSheetId="0">#REF!</definedName>
    <definedName name="OTHEREXPENDITURE_RBTD">#REF!</definedName>
    <definedName name="P" localSheetId="3" hidden="1">#REF!</definedName>
    <definedName name="P" localSheetId="1" hidden="1">#REF!</definedName>
    <definedName name="P" localSheetId="0" hidden="1">#REF!</definedName>
    <definedName name="P" hidden="1">#REF!</definedName>
    <definedName name="PAGES">[4]FB:#REF!</definedName>
    <definedName name="PAGES_91">[4]FB:#REF!</definedName>
    <definedName name="Park_ref" localSheetId="3">#REF!</definedName>
    <definedName name="Park_ref" localSheetId="1">#REF!</definedName>
    <definedName name="Park_ref" localSheetId="0">#REF!</definedName>
    <definedName name="Park_ref">#REF!</definedName>
    <definedName name="payrec" localSheetId="3">#REF!</definedName>
    <definedName name="payrec" localSheetId="1">#REF!</definedName>
    <definedName name="payrec" localSheetId="0">#REF!</definedName>
    <definedName name="payrec">#REF!</definedName>
    <definedName name="PDS" localSheetId="3">#REF!</definedName>
    <definedName name="PDS" localSheetId="1">#REF!</definedName>
    <definedName name="PDS" localSheetId="0">#REF!</definedName>
    <definedName name="PDS">#REF!</definedName>
    <definedName name="PER" localSheetId="3">#REF!</definedName>
    <definedName name="PER" localSheetId="1">#REF!</definedName>
    <definedName name="PER" localSheetId="0">#REF!</definedName>
    <definedName name="PER">#REF!</definedName>
    <definedName name="PHY" localSheetId="3">#REF!</definedName>
    <definedName name="PHY" localSheetId="1">#REF!</definedName>
    <definedName name="PHY" localSheetId="0">#REF!</definedName>
    <definedName name="PHY">#REF!</definedName>
    <definedName name="PPR" localSheetId="3">#REF!</definedName>
    <definedName name="PPR" localSheetId="1">#REF!</definedName>
    <definedName name="PPR" localSheetId="0">#REF!</definedName>
    <definedName name="PPR">#REF!</definedName>
    <definedName name="_xlnm.Print_Area" localSheetId="3">'% Allocation'!$A$1:$I$22</definedName>
    <definedName name="_xlnm.Print_Area" localSheetId="2">'Expenditure'!$A$6:$I$132</definedName>
    <definedName name="PROPERTYSERVICES_CVTD" localSheetId="3">#REF!</definedName>
    <definedName name="PROPERTYSERVICES_CVTD" localSheetId="1">#REF!</definedName>
    <definedName name="PROPERTYSERVICES_CVTD" localSheetId="0">#REF!</definedName>
    <definedName name="PROPERTYSERVICES_CVTD">#REF!</definedName>
    <definedName name="PROPERTYSERVICES_CXTD" localSheetId="3">#REF!</definedName>
    <definedName name="PROPERTYSERVICES_CXTD" localSheetId="1">#REF!</definedName>
    <definedName name="PROPERTYSERVICES_CXTD" localSheetId="0">#REF!</definedName>
    <definedName name="PROPERTYSERVICES_CXTD">#REF!</definedName>
    <definedName name="PROPERTYSERVICES_LRF" localSheetId="3">#REF!</definedName>
    <definedName name="PROPERTYSERVICES_LRF" localSheetId="1">#REF!</definedName>
    <definedName name="PROPERTYSERVICES_LRF" localSheetId="0">#REF!</definedName>
    <definedName name="PROPERTYSERVICES_LRF">#REF!</definedName>
    <definedName name="PROPERTYSERVICES_RAB" localSheetId="3">#REF!</definedName>
    <definedName name="PROPERTYSERVICES_RAB" localSheetId="1">#REF!</definedName>
    <definedName name="PROPERTYSERVICES_RAB" localSheetId="0">#REF!</definedName>
    <definedName name="PROPERTYSERVICES_RAB">#REF!</definedName>
    <definedName name="PROPERTYSERVICES_RBTD" localSheetId="3">#REF!</definedName>
    <definedName name="PROPERTYSERVICES_RBTD" localSheetId="1">#REF!</definedName>
    <definedName name="PROPERTYSERVICES_RBTD" localSheetId="0">#REF!</definedName>
    <definedName name="PROPERTYSERVICES_RBTD">#REF!</definedName>
    <definedName name="PSY" localSheetId="3">#REF!</definedName>
    <definedName name="PSY" localSheetId="1">#REF!</definedName>
    <definedName name="PSY" localSheetId="0">#REF!</definedName>
    <definedName name="PSY">#REF!</definedName>
    <definedName name="QED" localSheetId="3">#REF!</definedName>
    <definedName name="QED" localSheetId="1">#REF!</definedName>
    <definedName name="QED" localSheetId="0">#REF!</definedName>
    <definedName name="QED">#REF!</definedName>
    <definedName name="Recover">'[8]Macro1'!$A$128</definedName>
    <definedName name="RFS" localSheetId="3">#REF!</definedName>
    <definedName name="RFS" localSheetId="1">#REF!</definedName>
    <definedName name="RFS" localSheetId="0">#REF!</definedName>
    <definedName name="RFS">#REF!</definedName>
    <definedName name="SOC" localSheetId="3">#REF!</definedName>
    <definedName name="SOC" localSheetId="1">#REF!</definedName>
    <definedName name="SOC" localSheetId="0">#REF!</definedName>
    <definedName name="SOC">#REF!</definedName>
    <definedName name="SSU" localSheetId="3">#REF!</definedName>
    <definedName name="SSU" localSheetId="1">#REF!</definedName>
    <definedName name="SSU" localSheetId="0">#REF!</definedName>
    <definedName name="SSU">#REF!</definedName>
    <definedName name="SUMMARY" localSheetId="3">#REF!</definedName>
    <definedName name="SUMMARY" localSheetId="1">#REF!</definedName>
    <definedName name="SUMMARY" localSheetId="0">#REF!</definedName>
    <definedName name="SUMMARY">#REF!</definedName>
    <definedName name="TABLE1" localSheetId="3">#REF!</definedName>
    <definedName name="TABLE1" localSheetId="1">#REF!</definedName>
    <definedName name="TABLE1" localSheetId="0">#REF!</definedName>
    <definedName name="TABLE1">#REF!</definedName>
    <definedName name="TABLE2" localSheetId="3">#REF!</definedName>
    <definedName name="TABLE2" localSheetId="1">#REF!</definedName>
    <definedName name="TABLE2" localSheetId="0">#REF!</definedName>
    <definedName name="TABLE2">#REF!</definedName>
    <definedName name="TABLE3" localSheetId="3">#REF!</definedName>
    <definedName name="TABLE3" localSheetId="1">#REF!</definedName>
    <definedName name="TABLE3" localSheetId="0">#REF!</definedName>
    <definedName name="TABLE3">#REF!</definedName>
    <definedName name="TableName">"Dummy"</definedName>
    <definedName name="TOTAL_CVTD" localSheetId="3">#REF!</definedName>
    <definedName name="TOTAL_CVTD" localSheetId="1">#REF!</definedName>
    <definedName name="TOTAL_CVTD" localSheetId="0">#REF!</definedName>
    <definedName name="TOTAL_CVTD">#REF!</definedName>
    <definedName name="TOTAL_CXTD" localSheetId="3">#REF!</definedName>
    <definedName name="TOTAL_CXTD" localSheetId="1">#REF!</definedName>
    <definedName name="TOTAL_CXTD" localSheetId="0">#REF!</definedName>
    <definedName name="TOTAL_CXTD">#REF!</definedName>
    <definedName name="TOTAL_LRF" localSheetId="3">#REF!</definedName>
    <definedName name="TOTAL_LRF" localSheetId="1">#REF!</definedName>
    <definedName name="TOTAL_LRF" localSheetId="0">#REF!</definedName>
    <definedName name="TOTAL_LRF">#REF!</definedName>
    <definedName name="TOTAL_RAB" localSheetId="3">#REF!</definedName>
    <definedName name="TOTAL_RAB" localSheetId="1">#REF!</definedName>
    <definedName name="TOTAL_RAB" localSheetId="0">#REF!</definedName>
    <definedName name="TOTAL_RAB">#REF!</definedName>
    <definedName name="TOTAL_RBTD" localSheetId="3">#REF!</definedName>
    <definedName name="TOTAL_RBTD" localSheetId="1">#REF!</definedName>
    <definedName name="TOTAL_RBTD" localSheetId="0">#REF!</definedName>
    <definedName name="TOTAL_RBTD">#REF!</definedName>
    <definedName name="UMG" localSheetId="3">#REF!</definedName>
    <definedName name="UMG" localSheetId="1">#REF!</definedName>
    <definedName name="UMG" localSheetId="0">#REF!</definedName>
    <definedName name="UMG">#REF!</definedName>
    <definedName name="vs" localSheetId="3">#REF!</definedName>
    <definedName name="vs" localSheetId="1">#REF!</definedName>
    <definedName name="vs" localSheetId="0">#REF!</definedName>
    <definedName name="vs">#REF!</definedName>
    <definedName name="x" localSheetId="3">#REF!</definedName>
    <definedName name="x" localSheetId="1">#REF!</definedName>
    <definedName name="x">#REF!</definedName>
    <definedName name="z" localSheetId="3" hidden="1">#REF!</definedName>
    <definedName name="z" localSheetId="1" hidden="1">#REF!</definedName>
    <definedName name="z" hidden="1">#REF!</definedName>
    <definedName name="_xlnm.Print_Titles" localSheetId="1">'Income'!$1:$4</definedName>
    <definedName name="_xlnm.Print_Titles" localSheetId="2">'Expenditure'!$1:$4</definedName>
  </definedNames>
  <calcPr calcId="152511"/>
</workbook>
</file>

<file path=xl/sharedStrings.xml><?xml version="1.0" encoding="utf-8"?>
<sst xmlns="http://schemas.openxmlformats.org/spreadsheetml/2006/main" count="451" uniqueCount="340">
  <si>
    <t>Salaries - Office - CEO</t>
  </si>
  <si>
    <t>Salaries - Office</t>
  </si>
  <si>
    <t>Salaries - Officers</t>
  </si>
  <si>
    <t>P&amp; L report totals</t>
  </si>
  <si>
    <t>DSG330 - DONATIONS - GENERAL</t>
  </si>
  <si>
    <t>SPD424  JUNIOR SUMMER SPORTS CAMP (Capability funded)</t>
  </si>
  <si>
    <t>Miscellaneous Income</t>
  </si>
  <si>
    <t>Commissions Received</t>
  </si>
  <si>
    <t>Suspense Account</t>
  </si>
  <si>
    <t>Scottish Disability Sport Accounts</t>
  </si>
  <si>
    <t>RECEIPTS</t>
  </si>
  <si>
    <t>PAYMENTS</t>
  </si>
  <si>
    <t>UKE107 - BRITISH BOCCIA</t>
  </si>
  <si>
    <t>SPD409 BOCCIA (JL)</t>
  </si>
  <si>
    <t>SPD410 BOWLS</t>
  </si>
  <si>
    <t>SPD425 WHEELCHAIR BASKETBALL</t>
  </si>
  <si>
    <t>ADM818 MEMBERSHIP SUBSCRIPTIONS</t>
  </si>
  <si>
    <t>ADM836 WEBSITE EXPENDITURE</t>
  </si>
  <si>
    <t>ADM825 POSTAGE &amp; CARRIAGE</t>
  </si>
  <si>
    <t>ADM808 TELEPHONE - OFFICES</t>
  </si>
  <si>
    <t>ADM807 OFFICE STATIONERY</t>
  </si>
  <si>
    <t>ADM815 AUDIT AND CONSULTANCY FEES</t>
  </si>
  <si>
    <t>ADM823 COMPUTER MAINTENANCE (Fife &amp; Edin)</t>
  </si>
  <si>
    <t>COMMITTEE MEETINGS (room hire etc)</t>
  </si>
  <si>
    <t>Record of Receipts and Payments</t>
  </si>
  <si>
    <t>SDS4 - BOCCIA</t>
  </si>
  <si>
    <t>SDS5 - CARPET BOWLS</t>
  </si>
  <si>
    <t>SDS8 - FOOTBALL (5-a-side)</t>
  </si>
  <si>
    <t>SDS10 - LAWN BOWLS</t>
  </si>
  <si>
    <t>SDS14 - SENIOR SWIMMING PD</t>
  </si>
  <si>
    <t>SDS15 - SENIOR SWIMMING LD</t>
  </si>
  <si>
    <t>DSG302 - SPECIFIC GRANT- SPORTSCOTLAND</t>
  </si>
  <si>
    <t>DSG306 - SPECIFIC GRANT - SCOT PHYS REC FUND - DIT PROGRAMME</t>
  </si>
  <si>
    <t>Office Equipment</t>
  </si>
  <si>
    <t>Office Equipment Depreciation</t>
  </si>
  <si>
    <t>FURNITURE &amp; FIXTURES</t>
  </si>
  <si>
    <t>Furniture/Fixture Depreciation</t>
  </si>
  <si>
    <t>Stock</t>
  </si>
  <si>
    <t>Debtors Control Account</t>
  </si>
  <si>
    <t>Prepayments</t>
  </si>
  <si>
    <t>SCOTTISH WIDOWS</t>
  </si>
  <si>
    <t>Creditors Control Account</t>
  </si>
  <si>
    <t>Accruals</t>
  </si>
  <si>
    <t>Sales Tax Control Account</t>
  </si>
  <si>
    <t>Profit and Loss Account</t>
  </si>
  <si>
    <t>SDS6 - CROSS COUNTRY SERIES</t>
  </si>
  <si>
    <t>SDS21 - JNR ATHLETICS CHAMPIONSHIPS</t>
  </si>
  <si>
    <t>NEW RBS BANK ACCOUNT</t>
  </si>
  <si>
    <t>RBS Credit Card Account</t>
  </si>
  <si>
    <t>SPD424 JUNIOR SUMMER SPORTS CAMP</t>
  </si>
  <si>
    <t>BANK INTEREST</t>
  </si>
  <si>
    <t>Athlete Academy</t>
  </si>
  <si>
    <t>UKE109 - Bowls, UK</t>
  </si>
  <si>
    <t>Expenses - Office - CEO</t>
  </si>
  <si>
    <t>Expenses - Office - Misc staff</t>
  </si>
  <si>
    <t>COURSE INCOME - Boccia Leaders</t>
  </si>
  <si>
    <t>COURSE INCOME - DIT Other</t>
  </si>
  <si>
    <t>COURSE INCOME - Other</t>
  </si>
  <si>
    <t>Courses - Pool Work</t>
  </si>
  <si>
    <t>Courses - Boccia Leaders</t>
  </si>
  <si>
    <t>Courses - DIT other</t>
  </si>
  <si>
    <t>Courses - Other</t>
  </si>
  <si>
    <t>Courses - Classifications</t>
  </si>
  <si>
    <t>RENT - Edinburgh - new premises agreement</t>
  </si>
  <si>
    <t>DSG311 - BIG LOTTERY FUND</t>
  </si>
  <si>
    <t>COURSE INCOME - tbc</t>
  </si>
  <si>
    <t>Table Tennis</t>
  </si>
  <si>
    <t>Athlete Classification</t>
  </si>
  <si>
    <t>Coaching Budget - General</t>
  </si>
  <si>
    <t>Regional - Lothian - Swimming</t>
  </si>
  <si>
    <t>Regional - Lothian - Boccia</t>
  </si>
  <si>
    <t>Regional - Aberdeen - Talent ID</t>
  </si>
  <si>
    <t>Regional - ALL Regions - MEETINGS</t>
  </si>
  <si>
    <t>Governance - Strategic Plan</t>
  </si>
  <si>
    <t>Coaching Budget - Coaching matters</t>
  </si>
  <si>
    <t>Courses - DIT Other</t>
  </si>
  <si>
    <t>Courses - Athletics</t>
  </si>
  <si>
    <t>Courses - UK DIT Walking</t>
  </si>
  <si>
    <t>Regional Budget - Squad Training  etc.</t>
  </si>
  <si>
    <t>Coaching Budget - UKDSCLL</t>
  </si>
  <si>
    <t>Coaching Budget - UKCC Boccia Source Group</t>
  </si>
  <si>
    <t>BRANCH Conference</t>
  </si>
  <si>
    <t>SAGE</t>
  </si>
  <si>
    <t>Staff Costs - sportscotland payroll</t>
  </si>
  <si>
    <t>EVENT Costs - Medals &amp; Programme Covers</t>
  </si>
  <si>
    <t>Grant/Donation:  Peoples Lottery</t>
  </si>
  <si>
    <t>Grant/Donation: Celtic Trust</t>
  </si>
  <si>
    <t>Courses - Sainsbury UKDIT Projects</t>
  </si>
  <si>
    <t>Professional Officers Group</t>
  </si>
  <si>
    <t>prior year</t>
  </si>
  <si>
    <t>CLASSIFICATION</t>
  </si>
  <si>
    <t>National - Boccia</t>
  </si>
  <si>
    <t>National - Cross Country</t>
  </si>
  <si>
    <t>National - Football - 5-a-side</t>
  </si>
  <si>
    <t>National - Lawn Bowls</t>
  </si>
  <si>
    <t>National - Football - 7-a-side</t>
  </si>
  <si>
    <t>National - MEDALS</t>
  </si>
  <si>
    <t>National - Swimming Junior PD</t>
  </si>
  <si>
    <t>National - Swimming Junior LD</t>
  </si>
  <si>
    <t>National - Swimming Senior PD</t>
  </si>
  <si>
    <t>National - Swimming Senior LD</t>
  </si>
  <si>
    <t>National - Athletics Junior</t>
  </si>
  <si>
    <t>National - Athletics Senior</t>
  </si>
  <si>
    <t>British - Athletics</t>
  </si>
  <si>
    <t>British - Boccia</t>
  </si>
  <si>
    <t>British - Bowls</t>
  </si>
  <si>
    <t>International - Bowls</t>
  </si>
  <si>
    <t>International - Athletics</t>
  </si>
  <si>
    <t>International - Table Tennis</t>
  </si>
  <si>
    <t>International - Boccia</t>
  </si>
  <si>
    <t>International - Badminton</t>
  </si>
  <si>
    <t>GRANT - Scottish Executive Endowment</t>
  </si>
  <si>
    <t>GRANT - Miscellaneous</t>
  </si>
  <si>
    <t>DONATIONS - Specific</t>
  </si>
  <si>
    <t>DONATIONS - General</t>
  </si>
  <si>
    <t>Grant - Celtic</t>
  </si>
  <si>
    <t>BRITISH EVENTS</t>
  </si>
  <si>
    <t>Coaching Budget - Sainsburys Misc</t>
  </si>
  <si>
    <t>Coaching Budget - Other</t>
  </si>
  <si>
    <t>Office - Fife - Equipment</t>
  </si>
  <si>
    <t>Office - Edin - Telephones</t>
  </si>
  <si>
    <t>Office - Stationery</t>
  </si>
  <si>
    <t>SDS Affiliation Fees</t>
  </si>
  <si>
    <t>SDS Insurance</t>
  </si>
  <si>
    <t>Board - Committee Meetings</t>
  </si>
  <si>
    <t>Board - Committee Travel Scotland</t>
  </si>
  <si>
    <t>Board - Committee Travel UK</t>
  </si>
  <si>
    <t>Board - Goverance costs</t>
  </si>
  <si>
    <t>SDS Audit Fee</t>
  </si>
  <si>
    <t>SDS - AGM</t>
  </si>
  <si>
    <t>SDS - Membership Income</t>
  </si>
  <si>
    <t>Office - Fife - Rent</t>
  </si>
  <si>
    <t>Office - Edinburgh - Rent</t>
  </si>
  <si>
    <t>Office - Computer Maintenance</t>
  </si>
  <si>
    <t>Office - Postage</t>
  </si>
  <si>
    <t>SDS Website management</t>
  </si>
  <si>
    <t>SDS Bank Charges</t>
  </si>
  <si>
    <t>SDS - Bank Interest</t>
  </si>
  <si>
    <t>SDS - AGM Annual Report</t>
  </si>
  <si>
    <t>DIT - Coach Training</t>
  </si>
  <si>
    <t>Grants - coaching - Sainsburys</t>
  </si>
  <si>
    <t>Grants - Coaching - Additional SS</t>
  </si>
  <si>
    <t>Boccia</t>
  </si>
  <si>
    <t>Bowls</t>
  </si>
  <si>
    <t>Classification of Athletes</t>
  </si>
  <si>
    <t>Programme - Academy Athletes</t>
  </si>
  <si>
    <t>Summer Camp - Juniors</t>
  </si>
  <si>
    <t>OVERHEADS</t>
  </si>
  <si>
    <t>Scottish Disability Sport</t>
  </si>
  <si>
    <t>Budget</t>
  </si>
  <si>
    <t>SportScotland funding</t>
  </si>
  <si>
    <t>Endowment Drawdown</t>
  </si>
  <si>
    <t>Sponsorhip/ Philanthropic Income</t>
  </si>
  <si>
    <t>Total Income</t>
  </si>
  <si>
    <t>Payroll Expenditure</t>
  </si>
  <si>
    <t>Local to Regional</t>
  </si>
  <si>
    <t>Developing Talent and Performance</t>
  </si>
  <si>
    <t>Education and Coaching</t>
  </si>
  <si>
    <t>Communication and Leadership</t>
  </si>
  <si>
    <t>Governance and Infrastructure</t>
  </si>
  <si>
    <t>Total Payroll</t>
  </si>
  <si>
    <t>Total Other Costs</t>
  </si>
  <si>
    <t>Surplus / (Deficit) position for year</t>
  </si>
  <si>
    <t>AGM and ANNUAL REPORT income</t>
  </si>
  <si>
    <t>Paralympic Experience Event</t>
  </si>
  <si>
    <t>Nat Reg Event - Swimming</t>
  </si>
  <si>
    <t>TUTOR costs</t>
  </si>
  <si>
    <t>National - Regional Events - Swimming</t>
  </si>
  <si>
    <t>Programme - Paralympic Experience Days</t>
  </si>
  <si>
    <t>Grant - ECAS</t>
  </si>
  <si>
    <t>DIT - Tutor Costs</t>
  </si>
  <si>
    <t>Expenses - Regional Posts - 4 - Central - CW</t>
  </si>
  <si>
    <t>Courses - Cycling</t>
  </si>
  <si>
    <t>misc income</t>
  </si>
  <si>
    <t>Courses - Bowls</t>
  </si>
  <si>
    <t>Coaching General</t>
  </si>
  <si>
    <t>SDS26 - BOCCIA LD</t>
  </si>
  <si>
    <t>Coaching Budget - MISC Income</t>
  </si>
  <si>
    <t>Grants - Education Scotland (inc Equip grant)</t>
  </si>
  <si>
    <t>International BOWLS</t>
  </si>
  <si>
    <t>International BOCCIA CHAMPIONSHIPS</t>
  </si>
  <si>
    <t>National - Regional Events - Boccia</t>
  </si>
  <si>
    <t xml:space="preserve">Grant - SFA </t>
  </si>
  <si>
    <t>Courses - Autism</t>
  </si>
  <si>
    <t>National - Regional Events - Bowls</t>
  </si>
  <si>
    <t>Office - Misc office furniture</t>
  </si>
  <si>
    <t>Athletics</t>
  </si>
  <si>
    <t>Football</t>
  </si>
  <si>
    <t>Sage</t>
  </si>
  <si>
    <t>National - Bowls</t>
  </si>
  <si>
    <t>National - Boccia BISFED</t>
  </si>
  <si>
    <t>National - Boccia NON BISFED</t>
  </si>
  <si>
    <t>National - Sportshall Athletics</t>
  </si>
  <si>
    <t>Board - Goverance - Strategic Plan</t>
  </si>
  <si>
    <t>BOCCIA - Championships</t>
  </si>
  <si>
    <t>CROSS COUNTRY SERIES</t>
  </si>
  <si>
    <t>FOOTBALL (5-a-side)</t>
  </si>
  <si>
    <t>SWIMMING - Senior PD</t>
  </si>
  <si>
    <t>SWIMMING - Senior LD</t>
  </si>
  <si>
    <t>BOCCIA  -  BIS FED</t>
  </si>
  <si>
    <t>ATHLETICS - Junior</t>
  </si>
  <si>
    <t>BOCCIA - Open - NON BISFED</t>
  </si>
  <si>
    <t>ATHLETICS - Sportshall</t>
  </si>
  <si>
    <t>National Para Sport Event Days</t>
  </si>
  <si>
    <t>BOWLS</t>
  </si>
  <si>
    <t>GOGA</t>
  </si>
  <si>
    <t>GOGA - DSF</t>
  </si>
  <si>
    <t>GOGA - Forth Valley</t>
  </si>
  <si>
    <t>GOGA - Grampian</t>
  </si>
  <si>
    <t>SPD406 ATHLETICS</t>
  </si>
  <si>
    <t>Autism Workshop</t>
  </si>
  <si>
    <t>Salaries - Office - 1 - Edin admin - CL</t>
  </si>
  <si>
    <t>Salaries - Office - 2 - Fife Admin - NB</t>
  </si>
  <si>
    <t>Salaries - Office - 3 - Finance - AMP</t>
  </si>
  <si>
    <t>Salaries - Office - 8 - C&amp;E Administrator - KS</t>
  </si>
  <si>
    <t>Salaries - Boccia Coach - LMcC</t>
  </si>
  <si>
    <t>Salaries - Bowls Coach - RMcA</t>
  </si>
  <si>
    <t>Salaries - Officers - Pathways Manager - LG</t>
  </si>
  <si>
    <t>Salaries - Officers - Performance Manager - GF</t>
  </si>
  <si>
    <t>Salaries - Officers - Coaching &amp; Education Manager - HL</t>
  </si>
  <si>
    <t>Salaries - Officers - Opportunities and Equity Mgr - JL</t>
  </si>
  <si>
    <t>Salaries - Officers - Opportunities and Events Mrg - MG</t>
  </si>
  <si>
    <t>Salaries - Regional Posts - 1 - Glasgow - LA</t>
  </si>
  <si>
    <t>Salaries - Regional Posts - 2 - Glasgow - LU</t>
  </si>
  <si>
    <t>Salaries - Regional Posts - 3 - East - NH</t>
  </si>
  <si>
    <t>Salaries - Regional Posts - 4 - Central - CW</t>
  </si>
  <si>
    <t>Salaries - Regional Posts - 5 - Grampian - CMcD</t>
  </si>
  <si>
    <t>Salaries - Regional Posts -7 - Tayside &amp; Fife</t>
  </si>
  <si>
    <t>Expenses - Officers  - Pathways Manager - LG</t>
  </si>
  <si>
    <t>Expenses - Officers - Coaching - HL</t>
  </si>
  <si>
    <t>Expenses - Officers - Opportunities and Equalities Mgr - JL</t>
  </si>
  <si>
    <t>Expenses - Officers - Opportunities &amp; Events Mgr - MG</t>
  </si>
  <si>
    <t>Officers Expenses - Lewis McConnell</t>
  </si>
  <si>
    <t>Expenses - Bowls Post - RMcA</t>
  </si>
  <si>
    <t>Expenses - Regional Posts - 1 - Glasgow - LA</t>
  </si>
  <si>
    <t>Expenses - Regional Posts - 1 - Glasgow - LU</t>
  </si>
  <si>
    <t>Regional Expenses - Aberdeen - CMcD</t>
  </si>
  <si>
    <t>Regional Expenses - Tayside &amp; Fife - TG &amp; DSF</t>
  </si>
  <si>
    <t>BANK Charges</t>
  </si>
  <si>
    <t>Affiliation Fees (BPA, SASA etc)</t>
  </si>
  <si>
    <t>Insurance</t>
  </si>
  <si>
    <t>Office - Database Project</t>
  </si>
  <si>
    <t>Grant - Sportsmans Charity</t>
  </si>
  <si>
    <t>W/c Basketball</t>
  </si>
  <si>
    <t>GOGA Funding</t>
  </si>
  <si>
    <t>Expenses - Officers - Performance - GF</t>
  </si>
  <si>
    <t>Regional Expenses - East - NH</t>
  </si>
  <si>
    <t xml:space="preserve">National Parasport Event </t>
  </si>
  <si>
    <t>GOGA Programme</t>
  </si>
  <si>
    <t>Courses - Triathalon</t>
  </si>
  <si>
    <t>Board - Committee Travel Intl</t>
  </si>
  <si>
    <t>GOGA income</t>
  </si>
  <si>
    <t>GOGA - FV</t>
  </si>
  <si>
    <t>Office - Equipment</t>
  </si>
  <si>
    <t>International - CP Football</t>
  </si>
  <si>
    <t>PROJECTS - Young Persons Sports Panel</t>
  </si>
  <si>
    <t>Peoples Project</t>
  </si>
  <si>
    <t>Projects  YPSP</t>
  </si>
  <si>
    <t>Office - Edin - Photocopying</t>
  </si>
  <si>
    <t>SDS Depreciation</t>
  </si>
  <si>
    <t>Engage &amp; Participate</t>
  </si>
  <si>
    <t>Governance</t>
  </si>
  <si>
    <t>Communication</t>
  </si>
  <si>
    <t xml:space="preserve">Proposed Allocation </t>
  </si>
  <si>
    <t>per Strategic Plan</t>
  </si>
  <si>
    <t>STAFF</t>
  </si>
  <si>
    <t>Improve Performance</t>
  </si>
  <si>
    <t>Coaching, Education, Learning</t>
  </si>
  <si>
    <t>CEO - GM</t>
  </si>
  <si>
    <t>Finance - AMP</t>
  </si>
  <si>
    <t>Admin - Edin - CL</t>
  </si>
  <si>
    <t>Admin - Fife - NB</t>
  </si>
  <si>
    <t>Admin - Edin - KS</t>
  </si>
  <si>
    <t>Pathways Mgr - LG</t>
  </si>
  <si>
    <t>Performance Mgr - GF</t>
  </si>
  <si>
    <t>Participation Mgr - JL</t>
  </si>
  <si>
    <t>Participation Mgr - MG</t>
  </si>
  <si>
    <t>Coach Ed Mgr - HL</t>
  </si>
  <si>
    <t>Sport Specific - LMcC</t>
  </si>
  <si>
    <t>Sport Specific - R McC</t>
  </si>
  <si>
    <t>Regional posts</t>
  </si>
  <si>
    <t>Overheads</t>
  </si>
  <si>
    <t>EVENTS</t>
  </si>
  <si>
    <t>INTL EVENTS</t>
  </si>
  <si>
    <t>Coaching &amp; Education</t>
  </si>
  <si>
    <t>Misc Grant Specific Spend</t>
  </si>
  <si>
    <t>2017/18</t>
  </si>
  <si>
    <t>For the year ended March 31, 2018</t>
  </si>
  <si>
    <t>MANAGEMENT ACCOUNTS</t>
  </si>
  <si>
    <t>Comments</t>
  </si>
  <si>
    <t xml:space="preserve">EVENT </t>
  </si>
  <si>
    <t>INTERNATIONAL EVENTS (Player Contributions)</t>
  </si>
  <si>
    <t>COACH &amp; EDUCATION</t>
  </si>
  <si>
    <t>SPORTSCOTLAND GRANTS</t>
  </si>
  <si>
    <t>GRANT - Sportscotland - Additional</t>
  </si>
  <si>
    <t xml:space="preserve">GRANT - Sportscotland </t>
  </si>
  <si>
    <t>MISCELLANEOUS INCOME</t>
  </si>
  <si>
    <t>Grant - Football Trust</t>
  </si>
  <si>
    <t>Peoples' Project</t>
  </si>
  <si>
    <t>TOTAL INCOME</t>
  </si>
  <si>
    <t xml:space="preserve">GRANTS </t>
  </si>
  <si>
    <t>DONATIONS</t>
  </si>
  <si>
    <t>OTHER</t>
  </si>
  <si>
    <t>Course Income (Coaching, Education)</t>
  </si>
  <si>
    <t>International Events</t>
  </si>
  <si>
    <t>National &amp; British Events</t>
  </si>
  <si>
    <t>Specific Grants (Celtic, Sainsburys etc)</t>
  </si>
  <si>
    <t>Donations</t>
  </si>
  <si>
    <t>QTR 1</t>
  </si>
  <si>
    <t>Apr - June</t>
  </si>
  <si>
    <t>TOTAL</t>
  </si>
  <si>
    <t>SUB TOTAL EXPENDITURE</t>
  </si>
  <si>
    <t>Main Grant £625,100; Additional £37,080</t>
  </si>
  <si>
    <t>Celtic £30,000; Sainsburys £18,500,</t>
  </si>
  <si>
    <t>Other:  AGM, Membership etc</t>
  </si>
  <si>
    <t>Player contributions and ring fenced event contibutions</t>
  </si>
  <si>
    <t>£50,000 ongoing;  £50,000 annual allocation</t>
  </si>
  <si>
    <t>Matched Expenditure</t>
  </si>
  <si>
    <t>Fixed one year grant to be expended by May 2018</t>
  </si>
  <si>
    <t>Membership £2,900; AGM £3,000; Other £11,746</t>
  </si>
  <si>
    <t>Potential</t>
  </si>
  <si>
    <t>April 2017 to Mar 2018</t>
  </si>
  <si>
    <t>Other:  Additional Income to generate for core budget</t>
  </si>
  <si>
    <t>Other:  Additional Income to generate for Aspirational</t>
  </si>
  <si>
    <t>Celtic/PP costings unallocated</t>
  </si>
  <si>
    <t>Income - Sponsorship - Co Op Bowls</t>
  </si>
  <si>
    <t>HMRC NI rebate</t>
  </si>
  <si>
    <t>BOWLS - Indoor Championships</t>
  </si>
  <si>
    <t>Coaching Budget - Misc Activity</t>
  </si>
  <si>
    <t>Fife p/t Administrator</t>
  </si>
  <si>
    <t>(NIL)</t>
  </si>
  <si>
    <t>Income - Sponsorship Co-Op Bowls</t>
  </si>
  <si>
    <t>Intl - Bowls Kit - Player contribution</t>
  </si>
  <si>
    <t>Couirses - Rugby</t>
  </si>
  <si>
    <t>Commission rec'd (Vision)</t>
  </si>
  <si>
    <t>HMRC - NI rebate</t>
  </si>
  <si>
    <t>Coaching Budget - Misc</t>
  </si>
  <si>
    <t>POG expenditure</t>
  </si>
  <si>
    <t>Suspense A/c - income to be confirmed</t>
  </si>
  <si>
    <t>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</si>
</sst>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&quot;$&quot;#,##0_);\(&quot;$&quot;#,##0\)"/>
    <numFmt numFmtId="168" formatCode="&quot;$&quot;#,##0.00_);[Red]\(&quot;$&quot;#,##0.00\)"/>
  </numFmts>
  <fonts count="3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u val="single"/>
      <sz val="10"/>
      <name val="Verdana"/>
      <family val="2"/>
    </font>
    <font>
      <sz val="12"/>
      <name val="Arial MT"/>
      <family val="2"/>
    </font>
    <font>
      <sz val="10"/>
      <name val="Tahoma"/>
      <family val="2"/>
    </font>
    <font>
      <b/>
      <i/>
      <sz val="1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0"/>
      <color rgb="FF00B0F0"/>
      <name val="Verdana"/>
      <family val="2"/>
    </font>
    <font>
      <sz val="10"/>
      <color rgb="FF00B0F0"/>
      <name val="Arial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gray125">
        <fgColor indexed="8"/>
        <bgColor indexed="13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 style="double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1">
      <alignment/>
      <protection/>
    </xf>
    <xf numFmtId="0" fontId="11" fillId="0" borderId="1">
      <alignment/>
      <protection/>
    </xf>
    <xf numFmtId="0" fontId="11" fillId="0" borderId="1">
      <alignment/>
      <protection/>
    </xf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2" borderId="2">
      <alignment/>
      <protection/>
    </xf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7" borderId="7" applyNumberFormat="0" applyAlignment="0" applyProtection="0"/>
    <xf numFmtId="0" fontId="23" fillId="7" borderId="6" applyNumberFormat="0" applyAlignment="0" applyProtection="0"/>
    <xf numFmtId="0" fontId="24" fillId="0" borderId="8" applyNumberFormat="0" applyFill="0" applyAlignment="0" applyProtection="0"/>
    <xf numFmtId="0" fontId="25" fillId="8" borderId="9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0" borderId="0">
      <alignment/>
      <protection/>
    </xf>
    <xf numFmtId="0" fontId="1" fillId="33" borderId="11" applyNumberFormat="0" applyFont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/>
    <xf numFmtId="0" fontId="3" fillId="0" borderId="0" xfId="0" applyFont="1"/>
    <xf numFmtId="43" fontId="5" fillId="0" borderId="0" xfId="18" applyNumberFormat="1" applyFont="1"/>
    <xf numFmtId="0" fontId="5" fillId="0" borderId="0" xfId="0" applyFont="1"/>
    <xf numFmtId="0" fontId="0" fillId="0" borderId="0" xfId="0" applyFont="1" applyFill="1" applyBorder="1"/>
    <xf numFmtId="43" fontId="0" fillId="0" borderId="0" xfId="18" applyFont="1" applyFill="1" applyBorder="1"/>
    <xf numFmtId="0" fontId="7" fillId="0" borderId="0" xfId="0" applyFont="1"/>
    <xf numFmtId="43" fontId="6" fillId="0" borderId="0" xfId="18" applyNumberFormat="1" applyFont="1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left"/>
    </xf>
    <xf numFmtId="17" fontId="3" fillId="0" borderId="0" xfId="0" applyNumberFormat="1" applyFont="1" applyFill="1" applyBorder="1" applyAlignment="1">
      <alignment/>
    </xf>
    <xf numFmtId="0" fontId="0" fillId="0" borderId="0" xfId="0" applyFill="1"/>
    <xf numFmtId="166" fontId="0" fillId="0" borderId="0" xfId="23" applyNumberFormat="1" applyFont="1"/>
    <xf numFmtId="0" fontId="8" fillId="34" borderId="0" xfId="0" applyFont="1" applyFill="1"/>
    <xf numFmtId="0" fontId="9" fillId="34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Alignment="1" quotePrefix="1">
      <alignment horizontal="center"/>
    </xf>
    <xf numFmtId="0" fontId="8" fillId="0" borderId="0" xfId="0" applyFont="1" applyFill="1"/>
    <xf numFmtId="166" fontId="8" fillId="0" borderId="0" xfId="0" applyNumberFormat="1" applyFont="1" applyFill="1"/>
    <xf numFmtId="0" fontId="10" fillId="34" borderId="0" xfId="0" applyFont="1" applyFill="1"/>
    <xf numFmtId="166" fontId="9" fillId="0" borderId="13" xfId="23" applyNumberFormat="1" applyFont="1" applyFill="1" applyBorder="1"/>
    <xf numFmtId="166" fontId="0" fillId="0" borderId="0" xfId="0" applyNumberFormat="1"/>
    <xf numFmtId="166" fontId="9" fillId="0" borderId="0" xfId="0" applyNumberFormat="1" applyFont="1" applyFill="1" applyBorder="1"/>
    <xf numFmtId="0" fontId="9" fillId="0" borderId="0" xfId="0" applyFont="1" applyFill="1"/>
    <xf numFmtId="166" fontId="9" fillId="0" borderId="0" xfId="23" applyNumberFormat="1" applyFont="1" applyFill="1" applyBorder="1"/>
    <xf numFmtId="0" fontId="13" fillId="0" borderId="0" xfId="0" applyFont="1"/>
    <xf numFmtId="43" fontId="0" fillId="0" borderId="0" xfId="0" applyNumberFormat="1" applyFont="1" applyFill="1" applyBorder="1"/>
    <xf numFmtId="43" fontId="0" fillId="0" borderId="0" xfId="18" applyFont="1" applyFill="1" applyBorder="1"/>
    <xf numFmtId="166" fontId="8" fillId="0" borderId="0" xfId="23" applyNumberFormat="1" applyFont="1" applyFill="1" applyBorder="1" applyAlignment="1">
      <alignment horizontal="right"/>
    </xf>
    <xf numFmtId="43" fontId="0" fillId="35" borderId="14" xfId="18" applyFont="1" applyFill="1" applyBorder="1"/>
    <xf numFmtId="43" fontId="0" fillId="35" borderId="15" xfId="0" applyNumberFormat="1" applyFill="1" applyBorder="1"/>
    <xf numFmtId="43" fontId="0" fillId="35" borderId="16" xfId="0" applyNumberFormat="1" applyFill="1" applyBorder="1"/>
    <xf numFmtId="0" fontId="3" fillId="35" borderId="17" xfId="0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/>
    </xf>
    <xf numFmtId="0" fontId="0" fillId="0" borderId="0" xfId="0" applyAlignment="1">
      <alignment/>
    </xf>
    <xf numFmtId="0" fontId="10" fillId="34" borderId="0" xfId="0" applyFont="1" applyFill="1" applyAlignment="1">
      <alignment/>
    </xf>
    <xf numFmtId="166" fontId="0" fillId="0" borderId="0" xfId="0" applyNumberFormat="1" applyAlignment="1">
      <alignment/>
    </xf>
    <xf numFmtId="166" fontId="8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66" fontId="9" fillId="0" borderId="13" xfId="23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6" fontId="0" fillId="0" borderId="0" xfId="0" applyNumberFormat="1" applyAlignment="1">
      <alignment vertical="center" wrapText="1"/>
    </xf>
    <xf numFmtId="0" fontId="1" fillId="0" borderId="0" xfId="82" applyFont="1" applyFill="1">
      <alignment/>
      <protection/>
    </xf>
    <xf numFmtId="166" fontId="9" fillId="0" borderId="13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35" borderId="17" xfId="32" applyFont="1" applyFill="1" applyBorder="1">
      <alignment/>
      <protection/>
    </xf>
    <xf numFmtId="164" fontId="3" fillId="35" borderId="18" xfId="18" applyNumberFormat="1" applyFont="1" applyFill="1" applyBorder="1"/>
    <xf numFmtId="0" fontId="0" fillId="35" borderId="18" xfId="32" applyFill="1" applyBorder="1" applyAlignment="1">
      <alignment horizontal="center"/>
      <protection/>
    </xf>
    <xf numFmtId="0" fontId="0" fillId="35" borderId="14" xfId="32" applyFill="1" applyBorder="1" applyAlignment="1">
      <alignment horizontal="center"/>
      <protection/>
    </xf>
    <xf numFmtId="0" fontId="0" fillId="0" borderId="0" xfId="32" applyAlignment="1">
      <alignment horizontal="center"/>
      <protection/>
    </xf>
    <xf numFmtId="0" fontId="0" fillId="0" borderId="0" xfId="32">
      <alignment/>
      <protection/>
    </xf>
    <xf numFmtId="0" fontId="3" fillId="35" borderId="19" xfId="32" applyFont="1" applyFill="1" applyBorder="1">
      <alignment/>
      <protection/>
    </xf>
    <xf numFmtId="164" fontId="3" fillId="35" borderId="0" xfId="18" applyNumberFormat="1" applyFont="1" applyFill="1" applyBorder="1"/>
    <xf numFmtId="0" fontId="0" fillId="35" borderId="0" xfId="32" applyFill="1" applyBorder="1" applyAlignment="1">
      <alignment horizontal="center"/>
      <protection/>
    </xf>
    <xf numFmtId="0" fontId="0" fillId="35" borderId="15" xfId="32" applyFill="1" applyBorder="1" applyAlignment="1">
      <alignment horizontal="center"/>
      <protection/>
    </xf>
    <xf numFmtId="0" fontId="3" fillId="35" borderId="20" xfId="32" applyFont="1" applyFill="1" applyBorder="1">
      <alignment/>
      <protection/>
    </xf>
    <xf numFmtId="164" fontId="3" fillId="35" borderId="12" xfId="18" applyNumberFormat="1" applyFont="1" applyFill="1" applyBorder="1"/>
    <xf numFmtId="0" fontId="3" fillId="35" borderId="12" xfId="32" applyFont="1" applyFill="1" applyBorder="1" applyAlignment="1">
      <alignment horizontal="center" wrapText="1"/>
      <protection/>
    </xf>
    <xf numFmtId="0" fontId="3" fillId="35" borderId="12" xfId="32" applyFont="1" applyFill="1" applyBorder="1" applyAlignment="1">
      <alignment horizontal="center"/>
      <protection/>
    </xf>
    <xf numFmtId="0" fontId="3" fillId="35" borderId="16" xfId="32" applyFont="1" applyFill="1" applyBorder="1" applyAlignment="1">
      <alignment horizontal="center"/>
      <protection/>
    </xf>
    <xf numFmtId="0" fontId="3" fillId="0" borderId="19" xfId="32" applyFont="1" applyBorder="1">
      <alignment/>
      <protection/>
    </xf>
    <xf numFmtId="164" fontId="3" fillId="0" borderId="0" xfId="18" applyNumberFormat="1" applyFont="1" applyBorder="1"/>
    <xf numFmtId="0" fontId="3" fillId="0" borderId="0" xfId="32" applyFont="1" applyBorder="1" applyAlignment="1">
      <alignment horizontal="center"/>
      <protection/>
    </xf>
    <xf numFmtId="0" fontId="0" fillId="0" borderId="0" xfId="32" applyFont="1" applyBorder="1" applyAlignment="1">
      <alignment horizontal="center"/>
      <protection/>
    </xf>
    <xf numFmtId="0" fontId="3" fillId="0" borderId="15" xfId="32" applyFont="1" applyBorder="1" applyAlignment="1">
      <alignment horizontal="center"/>
      <protection/>
    </xf>
    <xf numFmtId="0" fontId="0" fillId="0" borderId="19" xfId="32" applyFont="1" applyBorder="1">
      <alignment/>
      <protection/>
    </xf>
    <xf numFmtId="164" fontId="0" fillId="0" borderId="0" xfId="18" applyNumberFormat="1" applyFont="1" applyBorder="1"/>
    <xf numFmtId="9" fontId="0" fillId="0" borderId="0" xfId="32" applyNumberFormat="1" applyFont="1" applyBorder="1" applyAlignment="1">
      <alignment horizontal="center"/>
      <protection/>
    </xf>
    <xf numFmtId="9" fontId="3" fillId="0" borderId="15" xfId="32" applyNumberFormat="1" applyFont="1" applyBorder="1" applyAlignment="1">
      <alignment horizontal="center"/>
      <protection/>
    </xf>
    <xf numFmtId="0" fontId="3" fillId="0" borderId="0" xfId="32" applyFont="1" applyAlignment="1">
      <alignment horizontal="center"/>
      <protection/>
    </xf>
    <xf numFmtId="0" fontId="3" fillId="0" borderId="0" xfId="32" applyFont="1">
      <alignment/>
      <protection/>
    </xf>
    <xf numFmtId="9" fontId="0" fillId="0" borderId="0" xfId="32" applyNumberFormat="1" applyBorder="1" applyAlignment="1">
      <alignment horizontal="center"/>
      <protection/>
    </xf>
    <xf numFmtId="9" fontId="0" fillId="0" borderId="15" xfId="32" applyNumberFormat="1" applyBorder="1" applyAlignment="1">
      <alignment horizontal="center"/>
      <protection/>
    </xf>
    <xf numFmtId="9" fontId="0" fillId="0" borderId="0" xfId="37" applyFont="1" applyBorder="1" applyAlignment="1">
      <alignment horizontal="center"/>
    </xf>
    <xf numFmtId="9" fontId="0" fillId="0" borderId="15" xfId="37" applyFont="1" applyBorder="1" applyAlignment="1">
      <alignment horizontal="center"/>
    </xf>
    <xf numFmtId="9" fontId="0" fillId="0" borderId="0" xfId="37" applyFont="1" applyBorder="1" applyAlignment="1">
      <alignment horizontal="center"/>
    </xf>
    <xf numFmtId="9" fontId="0" fillId="0" borderId="15" xfId="37" applyFont="1" applyBorder="1" applyAlignment="1">
      <alignment horizontal="center"/>
    </xf>
    <xf numFmtId="0" fontId="0" fillId="0" borderId="0" xfId="32" applyFont="1" applyAlignment="1">
      <alignment horizontal="center"/>
      <protection/>
    </xf>
    <xf numFmtId="0" fontId="0" fillId="0" borderId="0" xfId="32" applyFont="1">
      <alignment/>
      <protection/>
    </xf>
    <xf numFmtId="164" fontId="0" fillId="0" borderId="0" xfId="18" applyNumberFormat="1" applyFont="1" applyBorder="1"/>
    <xf numFmtId="0" fontId="30" fillId="0" borderId="19" xfId="32" applyFont="1" applyBorder="1">
      <alignment/>
      <protection/>
    </xf>
    <xf numFmtId="164" fontId="30" fillId="0" borderId="0" xfId="18" applyNumberFormat="1" applyFont="1" applyBorder="1"/>
    <xf numFmtId="0" fontId="0" fillId="0" borderId="0" xfId="32" applyBorder="1" applyAlignment="1">
      <alignment horizontal="center"/>
      <protection/>
    </xf>
    <xf numFmtId="0" fontId="0" fillId="0" borderId="15" xfId="32" applyBorder="1" applyAlignment="1">
      <alignment horizontal="center"/>
      <protection/>
    </xf>
    <xf numFmtId="0" fontId="0" fillId="0" borderId="19" xfId="32" applyBorder="1">
      <alignment/>
      <protection/>
    </xf>
    <xf numFmtId="164" fontId="0" fillId="0" borderId="0" xfId="18" applyNumberFormat="1" applyFont="1"/>
    <xf numFmtId="0" fontId="0" fillId="0" borderId="20" xfId="32" applyBorder="1">
      <alignment/>
      <protection/>
    </xf>
    <xf numFmtId="164" fontId="0" fillId="0" borderId="12" xfId="18" applyNumberFormat="1" applyFont="1" applyBorder="1"/>
    <xf numFmtId="0" fontId="0" fillId="0" borderId="12" xfId="32" applyBorder="1" applyAlignment="1">
      <alignment horizontal="center"/>
      <protection/>
    </xf>
    <xf numFmtId="0" fontId="0" fillId="0" borderId="12" xfId="32" applyFont="1" applyBorder="1" applyAlignment="1">
      <alignment horizontal="center"/>
      <protection/>
    </xf>
    <xf numFmtId="0" fontId="0" fillId="0" borderId="16" xfId="32" applyBorder="1" applyAlignment="1">
      <alignment horizontal="center"/>
      <protection/>
    </xf>
    <xf numFmtId="164" fontId="3" fillId="0" borderId="12" xfId="18" applyNumberFormat="1" applyFont="1" applyFill="1" applyBorder="1" applyAlignment="1">
      <alignment horizontal="center" wrapText="1"/>
    </xf>
    <xf numFmtId="164" fontId="3" fillId="0" borderId="12" xfId="18" applyNumberFormat="1" applyFont="1" applyFill="1" applyBorder="1" applyAlignment="1">
      <alignment horizontal="center"/>
    </xf>
    <xf numFmtId="164" fontId="0" fillId="0" borderId="0" xfId="18" applyNumberFormat="1" applyFill="1" applyBorder="1" applyAlignment="1">
      <alignment horizontal="center"/>
    </xf>
    <xf numFmtId="164" fontId="0" fillId="0" borderId="0" xfId="18" applyNumberFormat="1" applyFont="1" applyFill="1" applyBorder="1"/>
    <xf numFmtId="9" fontId="0" fillId="0" borderId="0" xfId="15" applyFont="1" applyFill="1" applyBorder="1" applyAlignment="1">
      <alignment horizontal="center"/>
    </xf>
    <xf numFmtId="43" fontId="0" fillId="35" borderId="13" xfId="18" applyFont="1" applyFill="1" applyBorder="1"/>
    <xf numFmtId="43" fontId="5" fillId="0" borderId="13" xfId="18" applyNumberFormat="1" applyFont="1" applyBorder="1"/>
    <xf numFmtId="43" fontId="5" fillId="0" borderId="0" xfId="0" applyNumberFormat="1" applyFont="1"/>
    <xf numFmtId="164" fontId="0" fillId="0" borderId="0" xfId="18" applyNumberFormat="1" applyFont="1" applyFill="1" applyBorder="1"/>
    <xf numFmtId="164" fontId="0" fillId="35" borderId="21" xfId="18" applyNumberFormat="1" applyFont="1" applyFill="1" applyBorder="1"/>
    <xf numFmtId="164" fontId="0" fillId="35" borderId="0" xfId="18" applyNumberFormat="1" applyFont="1" applyFill="1" applyBorder="1"/>
    <xf numFmtId="43" fontId="0" fillId="35" borderId="13" xfId="0" applyNumberFormat="1" applyFont="1" applyFill="1" applyBorder="1"/>
    <xf numFmtId="0" fontId="3" fillId="35" borderId="0" xfId="0" applyFont="1" applyFill="1" applyBorder="1" applyAlignment="1">
      <alignment horizontal="center"/>
    </xf>
    <xf numFmtId="164" fontId="3" fillId="35" borderId="12" xfId="18" applyNumberFormat="1" applyFont="1" applyFill="1" applyBorder="1" applyAlignment="1">
      <alignment horizontal="center" wrapText="1"/>
    </xf>
    <xf numFmtId="164" fontId="3" fillId="35" borderId="12" xfId="18" applyNumberFormat="1" applyFont="1" applyFill="1" applyBorder="1" applyAlignment="1">
      <alignment horizontal="center"/>
    </xf>
    <xf numFmtId="0" fontId="31" fillId="34" borderId="0" xfId="0" applyFont="1" applyFill="1" applyAlignment="1">
      <alignment vertical="center"/>
    </xf>
    <xf numFmtId="166" fontId="31" fillId="0" borderId="0" xfId="0" applyNumberFormat="1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/>
    </xf>
    <xf numFmtId="0" fontId="33" fillId="34" borderId="0" xfId="0" applyFont="1" applyFill="1" applyAlignment="1">
      <alignment vertical="center"/>
    </xf>
    <xf numFmtId="166" fontId="33" fillId="0" borderId="0" xfId="0" applyNumberFormat="1" applyFont="1" applyFill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/>
    </xf>
    <xf numFmtId="43" fontId="0" fillId="0" borderId="0" xfId="18" applyNumberFormat="1" applyFont="1" applyFill="1" applyBorder="1" applyAlignment="1">
      <alignment horizontal="right"/>
    </xf>
    <xf numFmtId="43" fontId="0" fillId="0" borderId="0" xfId="18" applyFill="1" applyBorder="1" applyAlignment="1">
      <alignment horizontal="right"/>
    </xf>
    <xf numFmtId="43" fontId="0" fillId="0" borderId="0" xfId="18" applyFont="1" applyFill="1" applyBorder="1" applyAlignment="1">
      <alignment/>
    </xf>
    <xf numFmtId="43" fontId="0" fillId="35" borderId="13" xfId="18" applyFont="1" applyFill="1" applyBorder="1" applyAlignment="1">
      <alignment/>
    </xf>
    <xf numFmtId="43" fontId="0" fillId="0" borderId="0" xfId="18" applyFont="1" applyFill="1" applyBorder="1" applyAlignment="1">
      <alignment horizontal="right"/>
    </xf>
    <xf numFmtId="43" fontId="3" fillId="0" borderId="0" xfId="18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</cellXfs>
  <cellStyles count="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2 - Style1" xfId="20"/>
    <cellStyle name="31 - Style2" xfId="21"/>
    <cellStyle name="51 - Style3" xfId="22"/>
    <cellStyle name="Comma 2" xfId="23"/>
    <cellStyle name="Comma 3" xfId="24"/>
    <cellStyle name="Comma 3 2" xfId="25"/>
    <cellStyle name="Comma 4" xfId="26"/>
    <cellStyle name="Comma 5" xfId="27"/>
    <cellStyle name="Comma 6" xfId="28"/>
    <cellStyle name="Comma 7" xfId="29"/>
    <cellStyle name="Comma 8" xfId="30"/>
    <cellStyle name="Normal 2" xfId="31"/>
    <cellStyle name="Normal 3" xfId="32"/>
    <cellStyle name="Normal 4" xfId="33"/>
    <cellStyle name="Normal 5" xfId="34"/>
    <cellStyle name="Normal 6" xfId="35"/>
    <cellStyle name="Normal 7" xfId="36"/>
    <cellStyle name="Percent 2" xfId="37"/>
    <cellStyle name="Percent 3" xfId="38"/>
    <cellStyle name="Percent 4" xfId="39"/>
    <cellStyle name="Percent 5" xfId="40"/>
    <cellStyle name="YELLOW - Style1" xfId="41"/>
    <cellStyle name="Title" xfId="42"/>
    <cellStyle name="Heading 1" xfId="43"/>
    <cellStyle name="Heading 2" xfId="44"/>
    <cellStyle name="Heading 3" xfId="45"/>
    <cellStyle name="Heading 4" xfId="46"/>
    <cellStyle name="Good" xfId="47"/>
    <cellStyle name="Bad" xfId="48"/>
    <cellStyle name="Neutral" xfId="49"/>
    <cellStyle name="Input" xfId="50"/>
    <cellStyle name="Output" xfId="51"/>
    <cellStyle name="Calculation" xfId="52"/>
    <cellStyle name="Linked Cell" xfId="53"/>
    <cellStyle name="Check Cell" xfId="54"/>
    <cellStyle name="Warning Text" xfId="55"/>
    <cellStyle name="Explanatory Text" xfId="56"/>
    <cellStyle name="Total" xfId="57"/>
    <cellStyle name="Accent1" xfId="58"/>
    <cellStyle name="20% - Accent1" xfId="59"/>
    <cellStyle name="40% - Accent1" xfId="60"/>
    <cellStyle name="60% - Accent1" xfId="61"/>
    <cellStyle name="Accent2" xfId="62"/>
    <cellStyle name="20% - Accent2" xfId="63"/>
    <cellStyle name="40% - Accent2" xfId="64"/>
    <cellStyle name="60% - Accent2" xfId="65"/>
    <cellStyle name="Accent3" xfId="66"/>
    <cellStyle name="20% - Accent3" xfId="67"/>
    <cellStyle name="40% - Accent3" xfId="68"/>
    <cellStyle name="60% - Accent3" xfId="69"/>
    <cellStyle name="Accent4" xfId="70"/>
    <cellStyle name="20% - Accent4" xfId="71"/>
    <cellStyle name="40% - Accent4" xfId="72"/>
    <cellStyle name="60% - Accent4" xfId="73"/>
    <cellStyle name="Accent5" xfId="74"/>
    <cellStyle name="20% - Accent5" xfId="75"/>
    <cellStyle name="40% - Accent5" xfId="76"/>
    <cellStyle name="60% - Accent5" xfId="77"/>
    <cellStyle name="Accent6" xfId="78"/>
    <cellStyle name="20% - Accent6" xfId="79"/>
    <cellStyle name="40% - Accent6" xfId="80"/>
    <cellStyle name="60% - Accent6" xfId="81"/>
    <cellStyle name="Normal 8" xfId="82"/>
    <cellStyle name="Note 2" xfId="83"/>
    <cellStyle name="Comma 9" xfId="84"/>
    <cellStyle name="Normal 9" xfId="85"/>
    <cellStyle name="Normal 10" xfId="86"/>
    <cellStyle name="Comma 10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erprise.gcal.ac.uk\gcu\FIB%20Project\SNCH\TEST%20NCH%20S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erprise.gcal.ac.uk\gcu\FIB%20Project\SLS\FIB%20SLS%20V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erprise.gcal.ac.uk\gcu\FIB%20Project\Payroll%20Estimates\ESD_CMS\ESD_CMS%20PAYROLL%20ESTIMATES%20OLD\ESD_CMS%20GCU%20PROLLEST%202007_2008%20V2.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erprise.gcal.ac.uk\gcu\Data%20Files\Budget2000\Budgetbook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erprise.gcal.ac.uk\gcu\Management%20Accounts\University%20Budget%202008_09\Early%20Forecast%20Work\Support%20Forecast%20for%202008_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erprise.gcal.ac.uk\gcu\FIB%20Project\CMS_ESD\FIB%20CMS_ESD%20V5(ii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erprise.gcal.ac.uk\gcu\FIB%20Project\Payroll%20Estimates\ESD_CMS\ESD_CMS%20GCU%20PROLLEST%202007_2008%20V2.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pgq\Desktop\External%20Project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OEXP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s"/>
      <sheetName val="School Summary"/>
      <sheetName val="CPD - Sheet 1"/>
      <sheetName val="OC - Sheet 2"/>
      <sheetName val="RESEARCH - Sheet 3"/>
      <sheetName val="OTHER - Sheet 4"/>
      <sheetName val="T Income"/>
      <sheetName val="Payroll Summary"/>
      <sheetName val="Payroll Detail"/>
      <sheetName val="Payroll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ool Summary"/>
      <sheetName val="CPD - Sheet 1"/>
      <sheetName val="OC - Sheet 2"/>
      <sheetName val="RESEARCH - Sheet 3"/>
      <sheetName val="OTHER - Sheet 4"/>
      <sheetName val="T Income"/>
      <sheetName val="Reserves Income"/>
      <sheetName val=" Payroll Summary"/>
      <sheetName val="Payroll Detail"/>
      <sheetName val="Payroll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"/>
      <sheetName val="Tables"/>
    </sheetNames>
    <sheetDataSet>
      <sheetData sheetId="0" refreshError="1"/>
      <sheetData sheetId="1">
        <row r="23">
          <cell r="D23" t="str">
            <v>SCHOOL OF ENGINEERING, SCIENCE AND DESIGN 10600</v>
          </cell>
        </row>
        <row r="24">
          <cell r="D24" t="str">
            <v>P.773</v>
          </cell>
          <cell r="E24">
            <v>10600</v>
          </cell>
          <cell r="G24" t="str">
            <v>ESD</v>
          </cell>
          <cell r="I24" t="str">
            <v>VACANCY</v>
          </cell>
          <cell r="J24" t="str">
            <v>Dean</v>
          </cell>
          <cell r="K24" t="str">
            <v>M</v>
          </cell>
          <cell r="L24" t="str">
            <v>DEAN</v>
          </cell>
          <cell r="M24">
            <v>1</v>
          </cell>
          <cell r="N24">
            <v>1</v>
          </cell>
          <cell r="O24">
            <v>70000</v>
          </cell>
          <cell r="P24">
            <v>525</v>
          </cell>
          <cell r="Q24">
            <v>0</v>
          </cell>
          <cell r="R24">
            <v>70525</v>
          </cell>
          <cell r="S24">
            <v>9520.875</v>
          </cell>
          <cell r="T24">
            <v>7183</v>
          </cell>
          <cell r="U24">
            <v>87228.875</v>
          </cell>
        </row>
        <row r="25">
          <cell r="C25" t="str">
            <v>A306E</v>
          </cell>
          <cell r="D25" t="str">
            <v>P.4277</v>
          </cell>
          <cell r="E25">
            <v>10600</v>
          </cell>
          <cell r="G25" t="str">
            <v>ESD</v>
          </cell>
          <cell r="I25" t="str">
            <v>VACANCY</v>
          </cell>
          <cell r="J25" t="str">
            <v>HOD</v>
          </cell>
          <cell r="K25" t="str">
            <v>M</v>
          </cell>
          <cell r="L25" t="str">
            <v>HOD</v>
          </cell>
          <cell r="M25">
            <v>1</v>
          </cell>
          <cell r="N25">
            <v>1</v>
          </cell>
          <cell r="O25">
            <v>68455</v>
          </cell>
          <cell r="P25">
            <v>513.4125</v>
          </cell>
          <cell r="Q25">
            <v>0</v>
          </cell>
          <cell r="R25">
            <v>68968.4125</v>
          </cell>
          <cell r="S25">
            <v>9310.7356875</v>
          </cell>
          <cell r="T25">
            <v>7011.775375000001</v>
          </cell>
          <cell r="U25">
            <v>85290.9235625</v>
          </cell>
        </row>
        <row r="26">
          <cell r="C26" t="str">
            <v>A610S</v>
          </cell>
          <cell r="D26" t="str">
            <v>P.4210</v>
          </cell>
          <cell r="E26">
            <v>10600</v>
          </cell>
          <cell r="F26" t="str">
            <v>0002978</v>
          </cell>
          <cell r="G26" t="str">
            <v>ESD</v>
          </cell>
          <cell r="H26" t="str">
            <v>D</v>
          </cell>
          <cell r="I26" t="str">
            <v>HARRISON</v>
          </cell>
          <cell r="J26" t="str">
            <v>HOD</v>
          </cell>
          <cell r="K26" t="str">
            <v>M</v>
          </cell>
          <cell r="L26" t="str">
            <v>HOD</v>
          </cell>
          <cell r="M26">
            <v>1</v>
          </cell>
          <cell r="N26">
            <v>1</v>
          </cell>
          <cell r="O26">
            <v>66400</v>
          </cell>
          <cell r="P26">
            <v>1992</v>
          </cell>
          <cell r="Q26">
            <v>0</v>
          </cell>
          <cell r="R26">
            <v>68392</v>
          </cell>
          <cell r="S26">
            <v>9232.92</v>
          </cell>
          <cell r="T26">
            <v>6948.37</v>
          </cell>
          <cell r="U26">
            <v>84573.29</v>
          </cell>
          <cell r="V26" t="str">
            <v>Acting Dean ESD from 1/7/05 until further notice</v>
          </cell>
        </row>
        <row r="27">
          <cell r="C27" t="str">
            <v>A800U</v>
          </cell>
          <cell r="D27" t="str">
            <v>T.4282</v>
          </cell>
          <cell r="E27">
            <v>10600</v>
          </cell>
          <cell r="F27" t="str">
            <v>0001146</v>
          </cell>
          <cell r="G27" t="str">
            <v>ESD</v>
          </cell>
          <cell r="H27" t="str">
            <v>M</v>
          </cell>
          <cell r="I27" t="str">
            <v>ALLAN</v>
          </cell>
          <cell r="J27" t="str">
            <v>ASSOC DEAN</v>
          </cell>
          <cell r="K27" t="str">
            <v>M</v>
          </cell>
          <cell r="L27" t="str">
            <v>ASSOC DEAN</v>
          </cell>
          <cell r="M27">
            <v>1</v>
          </cell>
          <cell r="N27">
            <v>1</v>
          </cell>
          <cell r="O27">
            <v>59126</v>
          </cell>
          <cell r="P27">
            <v>1773.78</v>
          </cell>
          <cell r="Q27">
            <v>0</v>
          </cell>
          <cell r="R27">
            <v>60899.78</v>
          </cell>
          <cell r="S27">
            <v>8221.4703</v>
          </cell>
          <cell r="T27">
            <v>6124.2258</v>
          </cell>
          <cell r="U27">
            <v>75245.4761</v>
          </cell>
          <cell r="V27" t="str">
            <v>Assoc Dean post now 1FTE but add'l 0.25FTE to be met by school</v>
          </cell>
        </row>
        <row r="28">
          <cell r="C28" t="str">
            <v>A805U</v>
          </cell>
          <cell r="D28" t="str">
            <v>T.4308</v>
          </cell>
          <cell r="E28">
            <v>10600</v>
          </cell>
          <cell r="F28" t="str">
            <v>0001153</v>
          </cell>
          <cell r="G28" t="str">
            <v>ESD</v>
          </cell>
          <cell r="H28" t="str">
            <v>M</v>
          </cell>
          <cell r="I28" t="str">
            <v>EL-SHARIF</v>
          </cell>
          <cell r="J28" t="str">
            <v>ASSOC DEAN</v>
          </cell>
          <cell r="K28" t="str">
            <v>M</v>
          </cell>
          <cell r="L28" t="str">
            <v>ASSOC DEAN</v>
          </cell>
          <cell r="M28">
            <v>1</v>
          </cell>
          <cell r="N28">
            <v>1</v>
          </cell>
          <cell r="O28">
            <v>56272</v>
          </cell>
          <cell r="P28">
            <v>1688.1599999999999</v>
          </cell>
          <cell r="Q28">
            <v>0</v>
          </cell>
          <cell r="R28">
            <v>57960.16</v>
          </cell>
          <cell r="S28">
            <v>7824.621600000001</v>
          </cell>
          <cell r="T28">
            <v>5800.8676000000005</v>
          </cell>
          <cell r="U28">
            <v>71585.6492</v>
          </cell>
          <cell r="V28" t="str">
            <v>Assoc Dean post now 1FTE but add'l 0.25FTE to be met by school</v>
          </cell>
        </row>
        <row r="29">
          <cell r="C29" t="str">
            <v>A126H</v>
          </cell>
          <cell r="D29" t="str">
            <v>P.4256</v>
          </cell>
          <cell r="E29">
            <v>10600</v>
          </cell>
          <cell r="F29" t="str">
            <v>0001144</v>
          </cell>
          <cell r="G29" t="str">
            <v>ESD</v>
          </cell>
          <cell r="H29" t="str">
            <v>T</v>
          </cell>
          <cell r="I29" t="str">
            <v>WESTWOOD</v>
          </cell>
          <cell r="J29" t="str">
            <v>HOD</v>
          </cell>
          <cell r="K29" t="str">
            <v>M</v>
          </cell>
          <cell r="L29" t="str">
            <v>HOD</v>
          </cell>
          <cell r="M29">
            <v>1</v>
          </cell>
          <cell r="N29">
            <v>1</v>
          </cell>
          <cell r="O29">
            <v>54661</v>
          </cell>
          <cell r="P29">
            <v>1639.83</v>
          </cell>
          <cell r="Q29">
            <v>0</v>
          </cell>
          <cell r="R29">
            <v>56300.83</v>
          </cell>
          <cell r="S29">
            <v>7600.612050000001</v>
          </cell>
          <cell r="T29">
            <v>5618.3413</v>
          </cell>
          <cell r="U29">
            <v>69519.78335000001</v>
          </cell>
        </row>
        <row r="30">
          <cell r="C30" t="str">
            <v>A272H</v>
          </cell>
          <cell r="D30" t="str">
            <v>T.4099</v>
          </cell>
          <cell r="E30">
            <v>10600</v>
          </cell>
          <cell r="F30" t="str">
            <v>0001138</v>
          </cell>
          <cell r="G30" t="str">
            <v>ESD</v>
          </cell>
          <cell r="H30" t="str">
            <v>D</v>
          </cell>
          <cell r="I30" t="str">
            <v>GORDON</v>
          </cell>
          <cell r="J30" t="str">
            <v>ASSOC DEAN</v>
          </cell>
          <cell r="K30" t="str">
            <v>M</v>
          </cell>
          <cell r="L30" t="str">
            <v>ASSOC DEAN</v>
          </cell>
          <cell r="M30">
            <v>1</v>
          </cell>
          <cell r="N30">
            <v>1</v>
          </cell>
          <cell r="O30">
            <v>54661</v>
          </cell>
          <cell r="P30">
            <v>1639.83</v>
          </cell>
          <cell r="Q30">
            <v>0</v>
          </cell>
          <cell r="R30">
            <v>56300.83</v>
          </cell>
          <cell r="S30">
            <v>7600.612050000001</v>
          </cell>
          <cell r="T30">
            <v>5618.3413</v>
          </cell>
          <cell r="U30">
            <v>69519.78335000001</v>
          </cell>
          <cell r="V30" t="str">
            <v>Assoc Dean post now 1FTE but add'l 0.25FTE to be met by school</v>
          </cell>
        </row>
        <row r="31">
          <cell r="C31" t="str">
            <v>A791V</v>
          </cell>
          <cell r="D31" t="str">
            <v>T.4291</v>
          </cell>
          <cell r="E31">
            <v>10600</v>
          </cell>
          <cell r="F31" t="str">
            <v>0001206</v>
          </cell>
          <cell r="G31" t="str">
            <v>ESD</v>
          </cell>
          <cell r="H31" t="str">
            <v>M</v>
          </cell>
          <cell r="I31" t="str">
            <v>MACDONALD</v>
          </cell>
          <cell r="J31" t="str">
            <v>HOD</v>
          </cell>
          <cell r="K31" t="str">
            <v>M</v>
          </cell>
          <cell r="L31" t="str">
            <v>HOD</v>
          </cell>
          <cell r="M31">
            <v>1</v>
          </cell>
          <cell r="N31">
            <v>1</v>
          </cell>
          <cell r="O31">
            <v>59941</v>
          </cell>
          <cell r="P31">
            <v>1798.23</v>
          </cell>
          <cell r="Q31">
            <v>0</v>
          </cell>
          <cell r="R31">
            <v>61739.23</v>
          </cell>
          <cell r="S31">
            <v>8334.79605</v>
          </cell>
          <cell r="T31">
            <v>6216.5653</v>
          </cell>
          <cell r="U31">
            <v>76290.59135</v>
          </cell>
          <cell r="V31" t="str">
            <v>£4k Resp P'ment</v>
          </cell>
        </row>
        <row r="32">
          <cell r="C32" t="str">
            <v>A069H</v>
          </cell>
          <cell r="D32" t="str">
            <v>P.740</v>
          </cell>
          <cell r="E32">
            <v>10600</v>
          </cell>
          <cell r="F32" t="str">
            <v>0001087</v>
          </cell>
          <cell r="G32" t="str">
            <v>ESD</v>
          </cell>
          <cell r="H32" t="str">
            <v>D</v>
          </cell>
          <cell r="I32" t="str">
            <v>FORTUNE</v>
          </cell>
          <cell r="J32" t="str">
            <v>SL</v>
          </cell>
          <cell r="K32" t="str">
            <v>M</v>
          </cell>
          <cell r="L32">
            <v>8</v>
          </cell>
          <cell r="M32">
            <v>1</v>
          </cell>
          <cell r="N32">
            <v>1</v>
          </cell>
          <cell r="O32">
            <v>51095</v>
          </cell>
          <cell r="P32">
            <v>383.2125</v>
          </cell>
          <cell r="R32">
            <v>51478.2125</v>
          </cell>
          <cell r="S32">
            <v>6949.558687500001</v>
          </cell>
          <cell r="T32">
            <v>5087.853375000001</v>
          </cell>
          <cell r="U32">
            <v>63515.6245625</v>
          </cell>
          <cell r="V32" t="str">
            <v>Above NFA scale</v>
          </cell>
        </row>
        <row r="33">
          <cell r="C33" t="str">
            <v>A363H</v>
          </cell>
          <cell r="D33" t="str">
            <v>P.3691</v>
          </cell>
          <cell r="E33">
            <v>10600</v>
          </cell>
          <cell r="F33" t="str">
            <v>0001197</v>
          </cell>
          <cell r="G33" t="str">
            <v>ESD</v>
          </cell>
          <cell r="H33" t="str">
            <v>B</v>
          </cell>
          <cell r="I33" t="str">
            <v>TEMPLE</v>
          </cell>
          <cell r="J33" t="str">
            <v>SL</v>
          </cell>
          <cell r="K33" t="str">
            <v>M</v>
          </cell>
          <cell r="L33">
            <v>8</v>
          </cell>
          <cell r="M33">
            <v>1</v>
          </cell>
          <cell r="N33">
            <v>1</v>
          </cell>
          <cell r="O33">
            <v>48161</v>
          </cell>
          <cell r="P33">
            <v>361.2075</v>
          </cell>
          <cell r="Q33">
            <v>0</v>
          </cell>
          <cell r="R33">
            <v>48522.2075</v>
          </cell>
          <cell r="S33">
            <v>6550.4980125</v>
          </cell>
          <cell r="T33">
            <v>4762.692825</v>
          </cell>
          <cell r="U33">
            <v>59835.398337499995</v>
          </cell>
        </row>
        <row r="34">
          <cell r="C34" t="str">
            <v>A312J</v>
          </cell>
          <cell r="D34" t="str">
            <v>P.741</v>
          </cell>
          <cell r="E34">
            <v>10600</v>
          </cell>
          <cell r="F34" t="str">
            <v>0001097</v>
          </cell>
          <cell r="G34" t="str">
            <v>ESD</v>
          </cell>
          <cell r="H34" t="str">
            <v>E</v>
          </cell>
          <cell r="I34" t="str">
            <v>KNIGHT</v>
          </cell>
          <cell r="J34" t="str">
            <v>SL</v>
          </cell>
          <cell r="K34" t="str">
            <v>M</v>
          </cell>
          <cell r="L34">
            <v>8</v>
          </cell>
          <cell r="M34">
            <v>0.6</v>
          </cell>
          <cell r="N34">
            <v>1</v>
          </cell>
          <cell r="O34">
            <v>50315</v>
          </cell>
          <cell r="P34">
            <v>377.3625</v>
          </cell>
          <cell r="Q34">
            <v>496.2231000000029</v>
          </cell>
          <cell r="R34">
            <v>30713.151360000003</v>
          </cell>
          <cell r="S34">
            <v>4146.275433600001</v>
          </cell>
          <cell r="T34">
            <v>2803.6966496000005</v>
          </cell>
          <cell r="U34">
            <v>37663.123443200006</v>
          </cell>
        </row>
        <row r="35">
          <cell r="E35">
            <v>10600</v>
          </cell>
          <cell r="G35" t="str">
            <v>ESD</v>
          </cell>
          <cell r="I35" t="str">
            <v>VACANCY</v>
          </cell>
          <cell r="J35" t="str">
            <v>SL</v>
          </cell>
          <cell r="K35" t="str">
            <v>M</v>
          </cell>
          <cell r="L35">
            <v>8</v>
          </cell>
          <cell r="M35">
            <v>0.4</v>
          </cell>
          <cell r="N35">
            <v>1</v>
          </cell>
          <cell r="O35">
            <v>42791</v>
          </cell>
          <cell r="P35">
            <v>320.9325</v>
          </cell>
          <cell r="Q35">
            <v>427.9100666666636</v>
          </cell>
          <cell r="R35">
            <v>17415.937026666666</v>
          </cell>
          <cell r="S35">
            <v>2351.1514986</v>
          </cell>
          <cell r="T35">
            <v>1341.0030729333332</v>
          </cell>
          <cell r="U35">
            <v>21108.0915982</v>
          </cell>
        </row>
        <row r="36">
          <cell r="C36" t="str">
            <v>A124G</v>
          </cell>
          <cell r="D36" t="str">
            <v>P.750</v>
          </cell>
          <cell r="E36">
            <v>10600</v>
          </cell>
          <cell r="G36" t="str">
            <v>ESD</v>
          </cell>
          <cell r="I36" t="str">
            <v>VACANCY</v>
          </cell>
          <cell r="J36" t="str">
            <v>PROF</v>
          </cell>
          <cell r="K36" t="str">
            <v>M</v>
          </cell>
          <cell r="L36">
            <v>8</v>
          </cell>
          <cell r="M36">
            <v>1</v>
          </cell>
          <cell r="N36">
            <v>1</v>
          </cell>
          <cell r="O36">
            <v>50000</v>
          </cell>
          <cell r="P36">
            <v>375</v>
          </cell>
          <cell r="Q36">
            <v>496.2231000000029</v>
          </cell>
          <cell r="R36">
            <v>50871.2231</v>
          </cell>
          <cell r="S36">
            <v>6867.615118500001</v>
          </cell>
          <cell r="T36">
            <v>5021.084541</v>
          </cell>
          <cell r="U36">
            <v>62759.9227595</v>
          </cell>
          <cell r="V36" t="str">
            <v>PROFESSOR LEVEL AS PER DAVID MOORE</v>
          </cell>
        </row>
        <row r="37">
          <cell r="C37" t="str">
            <v>A122H</v>
          </cell>
          <cell r="D37" t="str">
            <v>P.748</v>
          </cell>
          <cell r="E37">
            <v>10600</v>
          </cell>
          <cell r="F37" t="str">
            <v>0001135</v>
          </cell>
          <cell r="G37" t="str">
            <v>ESD</v>
          </cell>
          <cell r="H37" t="str">
            <v>R</v>
          </cell>
          <cell r="I37" t="str">
            <v>CHAMPENERI</v>
          </cell>
          <cell r="J37" t="str">
            <v>SL</v>
          </cell>
          <cell r="K37" t="str">
            <v>M</v>
          </cell>
          <cell r="L37">
            <v>8</v>
          </cell>
          <cell r="M37">
            <v>1</v>
          </cell>
          <cell r="N37">
            <v>1</v>
          </cell>
          <cell r="O37">
            <v>48161</v>
          </cell>
          <cell r="P37">
            <v>361.2075</v>
          </cell>
          <cell r="Q37">
            <v>0</v>
          </cell>
          <cell r="R37">
            <v>48522.2075</v>
          </cell>
          <cell r="S37">
            <v>6550.4980125</v>
          </cell>
          <cell r="T37">
            <v>4762.692825</v>
          </cell>
          <cell r="U37">
            <v>59835.398337499995</v>
          </cell>
          <cell r="V37" t="str">
            <v>Disc Prom</v>
          </cell>
        </row>
        <row r="38">
          <cell r="C38" t="str">
            <v>A072G</v>
          </cell>
          <cell r="D38" t="str">
            <v>P.737</v>
          </cell>
          <cell r="E38">
            <v>10600</v>
          </cell>
          <cell r="F38" t="str">
            <v>0001077</v>
          </cell>
          <cell r="G38" t="str">
            <v>ESD</v>
          </cell>
          <cell r="H38" t="str">
            <v>R</v>
          </cell>
          <cell r="I38" t="str">
            <v>ANSELL</v>
          </cell>
          <cell r="J38" t="str">
            <v>SL</v>
          </cell>
          <cell r="K38" t="str">
            <v>M</v>
          </cell>
          <cell r="L38">
            <v>8</v>
          </cell>
          <cell r="M38">
            <v>1</v>
          </cell>
          <cell r="N38">
            <v>1</v>
          </cell>
          <cell r="O38">
            <v>48161</v>
          </cell>
          <cell r="P38">
            <v>361.2075</v>
          </cell>
          <cell r="Q38">
            <v>0</v>
          </cell>
          <cell r="R38">
            <v>48522.2075</v>
          </cell>
          <cell r="S38">
            <v>6550.4980125</v>
          </cell>
          <cell r="T38">
            <v>4762.692825</v>
          </cell>
          <cell r="U38">
            <v>59835.398337499995</v>
          </cell>
          <cell r="V38" t="str">
            <v>READER</v>
          </cell>
        </row>
        <row r="39">
          <cell r="C39" t="str">
            <v>A074J</v>
          </cell>
          <cell r="D39" t="str">
            <v>P.742</v>
          </cell>
          <cell r="E39">
            <v>10600</v>
          </cell>
          <cell r="F39" t="str">
            <v>0001100</v>
          </cell>
          <cell r="G39" t="str">
            <v>ESD</v>
          </cell>
          <cell r="H39" t="str">
            <v>J</v>
          </cell>
          <cell r="I39" t="str">
            <v>MACLACHLAN</v>
          </cell>
          <cell r="J39" t="str">
            <v>SL</v>
          </cell>
          <cell r="K39" t="str">
            <v>M</v>
          </cell>
          <cell r="L39">
            <v>8</v>
          </cell>
          <cell r="M39">
            <v>1</v>
          </cell>
          <cell r="N39">
            <v>1</v>
          </cell>
          <cell r="O39">
            <v>48161</v>
          </cell>
          <cell r="P39">
            <v>361.2075</v>
          </cell>
          <cell r="Q39">
            <v>0</v>
          </cell>
          <cell r="R39">
            <v>48522.2075</v>
          </cell>
          <cell r="S39">
            <v>6550.4980125</v>
          </cell>
          <cell r="T39">
            <v>4762.692825</v>
          </cell>
          <cell r="U39">
            <v>59835.398337499995</v>
          </cell>
          <cell r="V39" t="str">
            <v>Disc Prom</v>
          </cell>
        </row>
        <row r="40">
          <cell r="C40" t="str">
            <v>A121J</v>
          </cell>
          <cell r="D40" t="str">
            <v>P.1598</v>
          </cell>
          <cell r="E40">
            <v>10600</v>
          </cell>
          <cell r="F40" t="str">
            <v>0001180</v>
          </cell>
          <cell r="G40" t="str">
            <v>ESD</v>
          </cell>
          <cell r="H40" t="str">
            <v>W</v>
          </cell>
          <cell r="I40" t="str">
            <v>MCKEE</v>
          </cell>
          <cell r="J40" t="str">
            <v>SL</v>
          </cell>
          <cell r="K40" t="str">
            <v>M</v>
          </cell>
          <cell r="L40" t="str">
            <v>SL MERIT</v>
          </cell>
          <cell r="M40">
            <v>1</v>
          </cell>
          <cell r="N40">
            <v>1</v>
          </cell>
          <cell r="O40">
            <v>45299</v>
          </cell>
          <cell r="P40">
            <v>339.7425</v>
          </cell>
          <cell r="R40">
            <v>45638.7425</v>
          </cell>
          <cell r="S40">
            <v>6161.230237500001</v>
          </cell>
          <cell r="T40">
            <v>4445.511675</v>
          </cell>
          <cell r="U40">
            <v>56245.4844125</v>
          </cell>
          <cell r="V40" t="str">
            <v>NFA EXCLUSION</v>
          </cell>
        </row>
        <row r="41">
          <cell r="C41" t="str">
            <v>A128T</v>
          </cell>
          <cell r="D41" t="str">
            <v>P.1597</v>
          </cell>
          <cell r="E41">
            <v>10600</v>
          </cell>
          <cell r="F41" t="str">
            <v>0001148</v>
          </cell>
          <cell r="G41" t="str">
            <v>ESD</v>
          </cell>
          <cell r="H41" t="str">
            <v>B</v>
          </cell>
          <cell r="I41" t="str">
            <v>BEGGS</v>
          </cell>
          <cell r="J41" t="str">
            <v>SL</v>
          </cell>
          <cell r="K41" t="str">
            <v>M</v>
          </cell>
          <cell r="L41">
            <v>8</v>
          </cell>
          <cell r="M41">
            <v>1</v>
          </cell>
          <cell r="N41">
            <v>1</v>
          </cell>
          <cell r="O41">
            <v>46758</v>
          </cell>
          <cell r="P41">
            <v>350.685</v>
          </cell>
          <cell r="Q41">
            <v>453.9175666666657</v>
          </cell>
          <cell r="R41">
            <v>47562.60256666666</v>
          </cell>
          <cell r="S41">
            <v>6420.9513465</v>
          </cell>
          <cell r="T41">
            <v>4657.136282333333</v>
          </cell>
          <cell r="U41">
            <v>58640.69019549999</v>
          </cell>
          <cell r="V41" t="str">
            <v>Prom SL</v>
          </cell>
        </row>
        <row r="42">
          <cell r="C42" t="str">
            <v>A279J</v>
          </cell>
          <cell r="D42" t="str">
            <v>P.799</v>
          </cell>
          <cell r="E42">
            <v>10600</v>
          </cell>
          <cell r="F42" t="str">
            <v>0006364</v>
          </cell>
          <cell r="G42" t="str">
            <v>ESD</v>
          </cell>
          <cell r="H42" t="str">
            <v>B</v>
          </cell>
          <cell r="I42" t="str">
            <v>STEWART</v>
          </cell>
          <cell r="J42" t="str">
            <v>SL</v>
          </cell>
          <cell r="K42" t="str">
            <v>M</v>
          </cell>
          <cell r="L42">
            <v>8</v>
          </cell>
          <cell r="M42">
            <v>1</v>
          </cell>
          <cell r="N42">
            <v>1</v>
          </cell>
          <cell r="O42">
            <v>46758</v>
          </cell>
          <cell r="P42">
            <v>350.685</v>
          </cell>
          <cell r="Q42">
            <v>453.9175666666657</v>
          </cell>
          <cell r="R42">
            <v>47562.60256666666</v>
          </cell>
          <cell r="S42">
            <v>6420.9513465</v>
          </cell>
          <cell r="T42">
            <v>4657.136282333333</v>
          </cell>
          <cell r="U42">
            <v>58640.69019549999</v>
          </cell>
        </row>
        <row r="43">
          <cell r="C43" t="str">
            <v>A617J</v>
          </cell>
          <cell r="D43" t="str">
            <v>P.2257</v>
          </cell>
          <cell r="E43">
            <v>10600</v>
          </cell>
          <cell r="F43" t="str">
            <v>0002429</v>
          </cell>
          <cell r="G43" t="str">
            <v>ESD</v>
          </cell>
          <cell r="H43" t="str">
            <v>A</v>
          </cell>
          <cell r="I43" t="str">
            <v>MCNAUGHTAN</v>
          </cell>
          <cell r="J43" t="str">
            <v>SL</v>
          </cell>
          <cell r="K43" t="str">
            <v>M</v>
          </cell>
          <cell r="L43">
            <v>8</v>
          </cell>
          <cell r="M43">
            <v>1</v>
          </cell>
          <cell r="N43">
            <v>1</v>
          </cell>
          <cell r="O43">
            <v>46758</v>
          </cell>
          <cell r="P43">
            <v>350.685</v>
          </cell>
          <cell r="Q43">
            <v>453.9175666666657</v>
          </cell>
          <cell r="R43">
            <v>47562.60256666666</v>
          </cell>
          <cell r="S43">
            <v>6420.9513465</v>
          </cell>
          <cell r="T43">
            <v>4657.136282333333</v>
          </cell>
          <cell r="U43">
            <v>58640.69019549999</v>
          </cell>
        </row>
        <row r="44">
          <cell r="C44" t="str">
            <v>A133J</v>
          </cell>
          <cell r="D44" t="str">
            <v>P.754</v>
          </cell>
          <cell r="E44">
            <v>10600</v>
          </cell>
          <cell r="F44" t="str">
            <v>0001154</v>
          </cell>
          <cell r="G44" t="str">
            <v>ESD</v>
          </cell>
          <cell r="H44" t="str">
            <v>H</v>
          </cell>
          <cell r="I44" t="str">
            <v>FERNANDEZ-CANQUE</v>
          </cell>
          <cell r="J44" t="str">
            <v>L</v>
          </cell>
          <cell r="K44" t="str">
            <v>M</v>
          </cell>
          <cell r="L44">
            <v>7</v>
          </cell>
          <cell r="M44">
            <v>1</v>
          </cell>
          <cell r="N44">
            <v>1</v>
          </cell>
          <cell r="O44">
            <v>42791</v>
          </cell>
          <cell r="P44">
            <v>320.9325</v>
          </cell>
          <cell r="R44">
            <v>43111.9325</v>
          </cell>
          <cell r="S44">
            <v>5820.110887500001</v>
          </cell>
          <cell r="T44">
            <v>4167.562575</v>
          </cell>
          <cell r="U44">
            <v>53099.605962500005</v>
          </cell>
          <cell r="V44" t="str">
            <v>Above NFA scale</v>
          </cell>
        </row>
        <row r="45">
          <cell r="C45" t="str">
            <v>A274H</v>
          </cell>
          <cell r="D45" t="str">
            <v>P.751</v>
          </cell>
          <cell r="E45">
            <v>10600</v>
          </cell>
          <cell r="G45" t="str">
            <v>ESD</v>
          </cell>
          <cell r="I45" t="str">
            <v>VACANCY</v>
          </cell>
          <cell r="J45" t="str">
            <v>L</v>
          </cell>
          <cell r="K45" t="str">
            <v>M</v>
          </cell>
          <cell r="L45">
            <v>7</v>
          </cell>
          <cell r="M45">
            <v>1</v>
          </cell>
          <cell r="N45">
            <v>1</v>
          </cell>
          <cell r="O45">
            <v>33780</v>
          </cell>
          <cell r="P45">
            <v>253.35</v>
          </cell>
          <cell r="Q45">
            <v>344.6860666666689</v>
          </cell>
          <cell r="R45">
            <v>34378.03606666667</v>
          </cell>
          <cell r="S45">
            <v>4641.034869</v>
          </cell>
          <cell r="T45">
            <v>3206.8339673333335</v>
          </cell>
          <cell r="U45">
            <v>42225.904903</v>
          </cell>
          <cell r="V45" t="str">
            <v>P Mehta VERS post retained at L bottom of scale</v>
          </cell>
        </row>
        <row r="46">
          <cell r="C46" t="str">
            <v>A623J</v>
          </cell>
          <cell r="D46" t="str">
            <v>P.767</v>
          </cell>
          <cell r="E46">
            <v>10600</v>
          </cell>
          <cell r="F46" t="str">
            <v>0001201</v>
          </cell>
          <cell r="G46" t="str">
            <v>ESD</v>
          </cell>
          <cell r="H46" t="str">
            <v>A</v>
          </cell>
          <cell r="I46" t="str">
            <v>DE SILVA</v>
          </cell>
          <cell r="J46" t="str">
            <v>SL</v>
          </cell>
          <cell r="K46" t="str">
            <v>M</v>
          </cell>
          <cell r="L46">
            <v>8</v>
          </cell>
          <cell r="M46">
            <v>1</v>
          </cell>
          <cell r="N46">
            <v>1</v>
          </cell>
          <cell r="O46">
            <v>46758</v>
          </cell>
          <cell r="P46">
            <v>350.685</v>
          </cell>
          <cell r="Q46">
            <v>453.9175666666657</v>
          </cell>
          <cell r="R46">
            <v>47562.60256666666</v>
          </cell>
          <cell r="S46">
            <v>6420.9513465</v>
          </cell>
          <cell r="T46">
            <v>4657.136282333333</v>
          </cell>
          <cell r="U46">
            <v>58640.69019549999</v>
          </cell>
        </row>
        <row r="47">
          <cell r="C47" t="str">
            <v>A134J</v>
          </cell>
          <cell r="D47" t="str">
            <v>P.758</v>
          </cell>
          <cell r="E47">
            <v>10600</v>
          </cell>
          <cell r="F47" t="str">
            <v>0001166</v>
          </cell>
          <cell r="G47" t="str">
            <v>ESD</v>
          </cell>
          <cell r="H47" t="str">
            <v>I</v>
          </cell>
          <cell r="I47" t="str">
            <v>STEWART</v>
          </cell>
          <cell r="J47" t="str">
            <v>L</v>
          </cell>
          <cell r="K47" t="str">
            <v>M</v>
          </cell>
          <cell r="L47">
            <v>7</v>
          </cell>
          <cell r="M47">
            <v>1</v>
          </cell>
          <cell r="N47">
            <v>1</v>
          </cell>
          <cell r="O47">
            <v>43168</v>
          </cell>
          <cell r="P47">
            <v>323.76</v>
          </cell>
          <cell r="Q47">
            <v>427.9100666666636</v>
          </cell>
          <cell r="R47">
            <v>43919.670066666666</v>
          </cell>
          <cell r="S47">
            <v>5929.1554590000005</v>
          </cell>
          <cell r="T47">
            <v>4256.413707333333</v>
          </cell>
          <cell r="U47">
            <v>54105.239233</v>
          </cell>
          <cell r="V47" t="str">
            <v>Disc Prom / Above NFA scale</v>
          </cell>
        </row>
        <row r="48">
          <cell r="C48" t="str">
            <v>A307H</v>
          </cell>
          <cell r="E48">
            <v>10600</v>
          </cell>
          <cell r="F48" t="str">
            <v>0020663</v>
          </cell>
          <cell r="G48" t="str">
            <v>ESD</v>
          </cell>
          <cell r="H48" t="str">
            <v>S</v>
          </cell>
          <cell r="I48" t="str">
            <v>MCMEEKIN</v>
          </cell>
          <cell r="J48" t="str">
            <v>L</v>
          </cell>
          <cell r="K48" t="str">
            <v>M</v>
          </cell>
          <cell r="L48">
            <v>7</v>
          </cell>
          <cell r="M48">
            <v>1</v>
          </cell>
          <cell r="N48">
            <v>1</v>
          </cell>
          <cell r="O48">
            <v>40335</v>
          </cell>
          <cell r="P48">
            <v>302.5125</v>
          </cell>
          <cell r="Q48">
            <v>0</v>
          </cell>
          <cell r="R48">
            <v>40637.5125</v>
          </cell>
          <cell r="S48">
            <v>5486.0641875</v>
          </cell>
          <cell r="T48">
            <v>3895.376375</v>
          </cell>
          <cell r="U48">
            <v>50018.9530625</v>
          </cell>
        </row>
        <row r="49">
          <cell r="C49" t="str">
            <v>A733J</v>
          </cell>
          <cell r="D49" t="str">
            <v>P.1605</v>
          </cell>
          <cell r="E49">
            <v>10600</v>
          </cell>
          <cell r="F49" t="str">
            <v>0009479</v>
          </cell>
          <cell r="G49" t="str">
            <v>ESD</v>
          </cell>
          <cell r="H49" t="str">
            <v>D</v>
          </cell>
          <cell r="I49" t="str">
            <v>WILSON</v>
          </cell>
          <cell r="J49" t="str">
            <v>L</v>
          </cell>
          <cell r="K49" t="str">
            <v>M</v>
          </cell>
          <cell r="L49">
            <v>7</v>
          </cell>
          <cell r="M49">
            <v>1</v>
          </cell>
          <cell r="N49">
            <v>1</v>
          </cell>
          <cell r="O49">
            <v>40335</v>
          </cell>
          <cell r="P49">
            <v>302.5125</v>
          </cell>
          <cell r="Q49">
            <v>0</v>
          </cell>
          <cell r="R49">
            <v>40637.5125</v>
          </cell>
          <cell r="S49">
            <v>5486.0641875</v>
          </cell>
          <cell r="T49">
            <v>3895.376375</v>
          </cell>
          <cell r="U49">
            <v>50018.9530625</v>
          </cell>
        </row>
        <row r="50">
          <cell r="C50" t="str">
            <v>A129J</v>
          </cell>
          <cell r="D50" t="str">
            <v>P.821</v>
          </cell>
          <cell r="E50">
            <v>10600</v>
          </cell>
          <cell r="F50" t="str">
            <v>0009689</v>
          </cell>
          <cell r="G50" t="str">
            <v>ESD</v>
          </cell>
          <cell r="H50" t="str">
            <v>P</v>
          </cell>
          <cell r="I50" t="str">
            <v>QUINN</v>
          </cell>
          <cell r="J50" t="str">
            <v>L</v>
          </cell>
          <cell r="K50" t="str">
            <v>M</v>
          </cell>
          <cell r="L50">
            <v>7</v>
          </cell>
          <cell r="M50">
            <v>1</v>
          </cell>
          <cell r="N50">
            <v>1</v>
          </cell>
          <cell r="O50">
            <v>40335</v>
          </cell>
          <cell r="P50">
            <v>302.5125</v>
          </cell>
          <cell r="Q50">
            <v>0</v>
          </cell>
          <cell r="R50">
            <v>40637.5125</v>
          </cell>
          <cell r="S50">
            <v>5486.0641875</v>
          </cell>
          <cell r="T50">
            <v>3895.376375</v>
          </cell>
          <cell r="U50">
            <v>50018.9530625</v>
          </cell>
        </row>
        <row r="51">
          <cell r="C51" t="str">
            <v>A127H</v>
          </cell>
          <cell r="D51" t="str">
            <v>P.823</v>
          </cell>
          <cell r="E51">
            <v>10600</v>
          </cell>
          <cell r="F51" t="str">
            <v>0010004</v>
          </cell>
          <cell r="G51" t="str">
            <v>ESD</v>
          </cell>
          <cell r="H51" t="str">
            <v>D</v>
          </cell>
          <cell r="I51" t="str">
            <v>JOYCE</v>
          </cell>
          <cell r="J51" t="str">
            <v>L</v>
          </cell>
          <cell r="K51" t="str">
            <v>M</v>
          </cell>
          <cell r="L51">
            <v>7</v>
          </cell>
          <cell r="M51">
            <v>1</v>
          </cell>
          <cell r="N51">
            <v>1</v>
          </cell>
          <cell r="O51">
            <v>40335</v>
          </cell>
          <cell r="P51">
            <v>302.5125</v>
          </cell>
          <cell r="Q51">
            <v>0</v>
          </cell>
          <cell r="R51">
            <v>40637.5125</v>
          </cell>
          <cell r="S51">
            <v>5486.0641875</v>
          </cell>
          <cell r="T51">
            <v>3895.376375</v>
          </cell>
          <cell r="U51">
            <v>50018.9530625</v>
          </cell>
        </row>
        <row r="52">
          <cell r="C52">
            <v>7</v>
          </cell>
          <cell r="D52" t="str">
            <v>P.759</v>
          </cell>
          <cell r="E52">
            <v>10600</v>
          </cell>
          <cell r="F52" t="str">
            <v>0001168</v>
          </cell>
          <cell r="G52" t="str">
            <v>ESD</v>
          </cell>
          <cell r="H52" t="str">
            <v>J</v>
          </cell>
          <cell r="I52" t="str">
            <v>DEVON</v>
          </cell>
          <cell r="J52" t="str">
            <v>L</v>
          </cell>
          <cell r="K52" t="str">
            <v>M</v>
          </cell>
          <cell r="L52">
            <v>7</v>
          </cell>
          <cell r="M52">
            <v>1</v>
          </cell>
          <cell r="N52">
            <v>1</v>
          </cell>
          <cell r="O52">
            <v>40335</v>
          </cell>
          <cell r="P52">
            <v>302.5125</v>
          </cell>
          <cell r="Q52">
            <v>0</v>
          </cell>
          <cell r="R52">
            <v>40637.5125</v>
          </cell>
          <cell r="S52">
            <v>5486.0641875</v>
          </cell>
          <cell r="T52">
            <v>3895.376375</v>
          </cell>
          <cell r="U52">
            <v>50018.9530625</v>
          </cell>
        </row>
        <row r="53">
          <cell r="C53" t="str">
            <v>A271H</v>
          </cell>
          <cell r="D53" t="str">
            <v>P.1607</v>
          </cell>
          <cell r="E53">
            <v>10600</v>
          </cell>
          <cell r="F53" t="str">
            <v>0010443</v>
          </cell>
          <cell r="G53" t="str">
            <v>ESD</v>
          </cell>
          <cell r="H53" t="str">
            <v>F</v>
          </cell>
          <cell r="I53" t="str">
            <v>BIRSE</v>
          </cell>
          <cell r="J53" t="str">
            <v>L</v>
          </cell>
          <cell r="K53" t="str">
            <v>M</v>
          </cell>
          <cell r="L53">
            <v>7</v>
          </cell>
          <cell r="M53">
            <v>1</v>
          </cell>
          <cell r="N53">
            <v>1</v>
          </cell>
          <cell r="O53">
            <v>40335</v>
          </cell>
          <cell r="P53">
            <v>302.5125</v>
          </cell>
          <cell r="Q53">
            <v>0</v>
          </cell>
          <cell r="R53">
            <v>40637.5125</v>
          </cell>
          <cell r="S53">
            <v>5486.0641875</v>
          </cell>
          <cell r="T53">
            <v>3895.376375</v>
          </cell>
          <cell r="U53">
            <v>50018.9530625</v>
          </cell>
        </row>
        <row r="54">
          <cell r="C54" t="str">
            <v>A313J</v>
          </cell>
          <cell r="D54" t="str">
            <v>P.1596</v>
          </cell>
          <cell r="E54">
            <v>10600</v>
          </cell>
          <cell r="F54" t="str">
            <v>0001107</v>
          </cell>
          <cell r="G54" t="str">
            <v>ESD</v>
          </cell>
          <cell r="H54" t="str">
            <v>P</v>
          </cell>
          <cell r="I54" t="str">
            <v>WALLACE</v>
          </cell>
          <cell r="J54" t="str">
            <v>L</v>
          </cell>
          <cell r="K54" t="str">
            <v>M</v>
          </cell>
          <cell r="L54">
            <v>7</v>
          </cell>
          <cell r="M54">
            <v>1</v>
          </cell>
          <cell r="N54">
            <v>1</v>
          </cell>
          <cell r="O54">
            <v>40335</v>
          </cell>
          <cell r="P54">
            <v>302.5125</v>
          </cell>
          <cell r="Q54">
            <v>0</v>
          </cell>
          <cell r="R54">
            <v>40637.5125</v>
          </cell>
          <cell r="S54">
            <v>5486.0641875</v>
          </cell>
          <cell r="T54">
            <v>3895.376375</v>
          </cell>
          <cell r="U54">
            <v>50018.9530625</v>
          </cell>
        </row>
        <row r="55">
          <cell r="C55" t="str">
            <v>A071J</v>
          </cell>
          <cell r="D55" t="str">
            <v>P.775</v>
          </cell>
          <cell r="E55">
            <v>10600</v>
          </cell>
          <cell r="F55" t="str">
            <v>0002098</v>
          </cell>
          <cell r="G55" t="str">
            <v>ESD</v>
          </cell>
          <cell r="H55" t="str">
            <v>A</v>
          </cell>
          <cell r="I55" t="str">
            <v>QUINN</v>
          </cell>
          <cell r="J55" t="str">
            <v>L</v>
          </cell>
          <cell r="K55" t="str">
            <v>M</v>
          </cell>
          <cell r="L55">
            <v>7</v>
          </cell>
          <cell r="M55">
            <v>1</v>
          </cell>
          <cell r="N55">
            <v>1</v>
          </cell>
          <cell r="O55">
            <v>40335</v>
          </cell>
          <cell r="P55">
            <v>302.5125</v>
          </cell>
          <cell r="Q55">
            <v>0</v>
          </cell>
          <cell r="R55">
            <v>40637.5125</v>
          </cell>
          <cell r="S55">
            <v>5486.0641875</v>
          </cell>
          <cell r="T55">
            <v>3895.376375</v>
          </cell>
          <cell r="U55">
            <v>50018.9530625</v>
          </cell>
          <cell r="V55" t="str">
            <v>11% Rec'd from SWAP</v>
          </cell>
        </row>
        <row r="56">
          <cell r="C56" t="str">
            <v>A127J</v>
          </cell>
          <cell r="D56" t="str">
            <v>P.765</v>
          </cell>
          <cell r="E56">
            <v>10600</v>
          </cell>
          <cell r="F56" t="str">
            <v>0001195</v>
          </cell>
          <cell r="G56" t="str">
            <v>ESD</v>
          </cell>
          <cell r="H56" t="str">
            <v>A</v>
          </cell>
          <cell r="I56" t="str">
            <v>NESBITT</v>
          </cell>
          <cell r="J56" t="str">
            <v>L</v>
          </cell>
          <cell r="K56" t="str">
            <v>M</v>
          </cell>
          <cell r="L56">
            <v>7</v>
          </cell>
          <cell r="M56">
            <v>1</v>
          </cell>
          <cell r="N56">
            <v>1</v>
          </cell>
          <cell r="O56">
            <v>41452</v>
          </cell>
          <cell r="P56">
            <v>310.89</v>
          </cell>
          <cell r="Q56">
            <v>0</v>
          </cell>
          <cell r="R56">
            <v>41762.89</v>
          </cell>
          <cell r="S56">
            <v>5637.9901500000005</v>
          </cell>
          <cell r="T56">
            <v>4019.1679</v>
          </cell>
          <cell r="U56">
            <v>51420.04805</v>
          </cell>
          <cell r="V56" t="str">
            <v>Disc Prom / Above NFA scale</v>
          </cell>
        </row>
        <row r="57">
          <cell r="C57" t="str">
            <v>A745</v>
          </cell>
          <cell r="D57" t="str">
            <v>P.829</v>
          </cell>
          <cell r="E57">
            <v>10600</v>
          </cell>
          <cell r="F57" t="str">
            <v>0010077</v>
          </cell>
          <cell r="G57" t="str">
            <v>ESD</v>
          </cell>
          <cell r="H57" t="str">
            <v>L</v>
          </cell>
          <cell r="I57" t="str">
            <v>ADAM</v>
          </cell>
          <cell r="J57" t="str">
            <v>L</v>
          </cell>
          <cell r="K57" t="str">
            <v>M</v>
          </cell>
          <cell r="L57">
            <v>7</v>
          </cell>
          <cell r="M57">
            <v>1</v>
          </cell>
          <cell r="N57">
            <v>1</v>
          </cell>
          <cell r="O57">
            <v>40335</v>
          </cell>
          <cell r="P57">
            <v>302.5125</v>
          </cell>
          <cell r="Q57">
            <v>0</v>
          </cell>
          <cell r="R57">
            <v>40637.5125</v>
          </cell>
          <cell r="S57">
            <v>5486.0641875</v>
          </cell>
          <cell r="T57">
            <v>3895.376375</v>
          </cell>
          <cell r="U57">
            <v>50018.9530625</v>
          </cell>
        </row>
        <row r="58">
          <cell r="C58" t="str">
            <v>A651J</v>
          </cell>
          <cell r="D58" t="str">
            <v>P.776</v>
          </cell>
          <cell r="E58">
            <v>10600</v>
          </cell>
          <cell r="G58" t="str">
            <v>ESD</v>
          </cell>
          <cell r="I58" t="str">
            <v>VACANCY</v>
          </cell>
          <cell r="J58" t="str">
            <v>SL</v>
          </cell>
          <cell r="K58" t="str">
            <v>M</v>
          </cell>
          <cell r="L58">
            <v>8</v>
          </cell>
          <cell r="M58">
            <v>1</v>
          </cell>
          <cell r="N58">
            <v>1</v>
          </cell>
          <cell r="O58">
            <v>42791</v>
          </cell>
          <cell r="P58">
            <v>320.9325</v>
          </cell>
          <cell r="Q58">
            <v>427.9100666666636</v>
          </cell>
          <cell r="R58">
            <v>43539.842566666666</v>
          </cell>
          <cell r="S58">
            <v>5877.8787465000005</v>
          </cell>
          <cell r="T58">
            <v>4214.632682333333</v>
          </cell>
          <cell r="U58">
            <v>53632.3539955</v>
          </cell>
          <cell r="V58" t="str">
            <v>C Zhou's old post</v>
          </cell>
        </row>
        <row r="59">
          <cell r="C59" t="str">
            <v>A652J</v>
          </cell>
          <cell r="D59" t="str">
            <v>P.780</v>
          </cell>
          <cell r="E59">
            <v>10600</v>
          </cell>
          <cell r="F59" t="str">
            <v>0003465</v>
          </cell>
          <cell r="G59" t="str">
            <v>ESD</v>
          </cell>
          <cell r="H59" t="str">
            <v>A</v>
          </cell>
          <cell r="I59" t="str">
            <v>SMITH</v>
          </cell>
          <cell r="J59" t="str">
            <v>L</v>
          </cell>
          <cell r="K59" t="str">
            <v>M</v>
          </cell>
          <cell r="L59">
            <v>7</v>
          </cell>
          <cell r="M59">
            <v>1</v>
          </cell>
          <cell r="N59">
            <v>1</v>
          </cell>
          <cell r="O59">
            <v>40335</v>
          </cell>
          <cell r="P59">
            <v>302.5125</v>
          </cell>
          <cell r="Q59">
            <v>0</v>
          </cell>
          <cell r="R59">
            <v>40637.5125</v>
          </cell>
          <cell r="S59">
            <v>5486.0641875</v>
          </cell>
          <cell r="T59">
            <v>3895.376375</v>
          </cell>
          <cell r="U59">
            <v>50018.9530625</v>
          </cell>
          <cell r="V59" t="str">
            <v>Disc Prom</v>
          </cell>
        </row>
        <row r="60">
          <cell r="C60" t="str">
            <v>A736J</v>
          </cell>
          <cell r="D60" t="str">
            <v>P.815</v>
          </cell>
          <cell r="E60">
            <v>10600</v>
          </cell>
          <cell r="F60" t="str">
            <v>0008809</v>
          </cell>
          <cell r="G60" t="str">
            <v>ESD</v>
          </cell>
          <cell r="H60" t="str">
            <v>E</v>
          </cell>
          <cell r="I60" t="str">
            <v>HORN</v>
          </cell>
          <cell r="J60" t="str">
            <v>L</v>
          </cell>
          <cell r="K60" t="str">
            <v>M</v>
          </cell>
          <cell r="L60">
            <v>7</v>
          </cell>
          <cell r="M60">
            <v>1</v>
          </cell>
          <cell r="N60">
            <v>1</v>
          </cell>
          <cell r="O60">
            <v>40335</v>
          </cell>
          <cell r="P60">
            <v>302.5125</v>
          </cell>
          <cell r="Q60">
            <v>0</v>
          </cell>
          <cell r="R60">
            <v>40637.5125</v>
          </cell>
          <cell r="S60">
            <v>5486.0641875</v>
          </cell>
          <cell r="T60">
            <v>3895.376375</v>
          </cell>
          <cell r="U60">
            <v>50018.9530625</v>
          </cell>
        </row>
        <row r="61">
          <cell r="D61" t="str">
            <v>P.784</v>
          </cell>
          <cell r="E61">
            <v>10600</v>
          </cell>
          <cell r="F61" t="str">
            <v>0004262</v>
          </cell>
          <cell r="G61" t="str">
            <v>ESD</v>
          </cell>
          <cell r="H61" t="str">
            <v>D</v>
          </cell>
          <cell r="I61" t="str">
            <v>McGLINCHEY</v>
          </cell>
          <cell r="J61" t="str">
            <v>SL</v>
          </cell>
          <cell r="K61" t="str">
            <v>M</v>
          </cell>
          <cell r="L61">
            <v>8</v>
          </cell>
          <cell r="M61">
            <v>1</v>
          </cell>
          <cell r="N61">
            <v>1</v>
          </cell>
          <cell r="O61">
            <v>45397</v>
          </cell>
          <cell r="P61">
            <v>340.47749999999996</v>
          </cell>
          <cell r="Q61">
            <v>453.9175666666657</v>
          </cell>
          <cell r="R61">
            <v>46191.395066666664</v>
          </cell>
          <cell r="S61">
            <v>6235.838334</v>
          </cell>
          <cell r="T61">
            <v>4506.303457333333</v>
          </cell>
          <cell r="U61">
            <v>56933.536858</v>
          </cell>
        </row>
        <row r="62">
          <cell r="C62" t="str">
            <v>A737J</v>
          </cell>
          <cell r="E62">
            <v>10600</v>
          </cell>
          <cell r="G62" t="str">
            <v>ESD</v>
          </cell>
          <cell r="I62" t="str">
            <v>VACANCY</v>
          </cell>
          <cell r="J62" t="str">
            <v>L</v>
          </cell>
          <cell r="K62" t="str">
            <v>M</v>
          </cell>
          <cell r="L62">
            <v>7</v>
          </cell>
          <cell r="M62">
            <v>0.25</v>
          </cell>
          <cell r="N62">
            <v>1</v>
          </cell>
          <cell r="O62">
            <v>33780</v>
          </cell>
          <cell r="P62">
            <v>253.35</v>
          </cell>
          <cell r="Q62">
            <v>344.6860666666689</v>
          </cell>
          <cell r="R62">
            <v>8594.509016666667</v>
          </cell>
          <cell r="S62">
            <v>1160.25871725</v>
          </cell>
          <cell r="T62">
            <v>370.64599183333337</v>
          </cell>
          <cell r="U62">
            <v>10125.41372575</v>
          </cell>
        </row>
        <row r="63">
          <cell r="C63" t="str">
            <v>A647J</v>
          </cell>
          <cell r="D63" t="str">
            <v>P.782</v>
          </cell>
          <cell r="E63">
            <v>10600</v>
          </cell>
          <cell r="F63" t="str">
            <v>0004191</v>
          </cell>
          <cell r="G63" t="str">
            <v>ESD</v>
          </cell>
          <cell r="H63" t="str">
            <v>M</v>
          </cell>
          <cell r="I63" t="str">
            <v>UTTAMLAL</v>
          </cell>
          <cell r="J63" t="str">
            <v>L</v>
          </cell>
          <cell r="K63" t="str">
            <v>M</v>
          </cell>
          <cell r="L63" t="str">
            <v>L</v>
          </cell>
          <cell r="M63">
            <v>1</v>
          </cell>
          <cell r="N63">
            <v>1</v>
          </cell>
          <cell r="O63">
            <v>38209</v>
          </cell>
          <cell r="P63">
            <v>286.5675</v>
          </cell>
          <cell r="R63">
            <v>38495.5675</v>
          </cell>
          <cell r="S63">
            <v>5196.9016125</v>
          </cell>
          <cell r="T63">
            <v>3659.762425</v>
          </cell>
          <cell r="U63">
            <v>47352.231537499996</v>
          </cell>
          <cell r="V63" t="str">
            <v>NFA EXCLUSION</v>
          </cell>
        </row>
        <row r="64">
          <cell r="C64" t="str">
            <v>A076J</v>
          </cell>
          <cell r="D64" t="str">
            <v>P.746</v>
          </cell>
          <cell r="E64">
            <v>10600</v>
          </cell>
          <cell r="F64" t="str">
            <v>0001110</v>
          </cell>
          <cell r="G64" t="str">
            <v>ESD</v>
          </cell>
          <cell r="H64" t="str">
            <v>M</v>
          </cell>
          <cell r="I64" t="str">
            <v>TURNBULL</v>
          </cell>
          <cell r="J64" t="str">
            <v>L</v>
          </cell>
          <cell r="K64" t="str">
            <v>M</v>
          </cell>
          <cell r="L64">
            <v>7</v>
          </cell>
          <cell r="M64">
            <v>1</v>
          </cell>
          <cell r="N64">
            <v>1</v>
          </cell>
          <cell r="O64">
            <v>41452</v>
          </cell>
          <cell r="P64">
            <v>310.89</v>
          </cell>
          <cell r="Q64">
            <v>0</v>
          </cell>
          <cell r="R64">
            <v>41762.89</v>
          </cell>
          <cell r="S64">
            <v>5637.9901500000005</v>
          </cell>
          <cell r="T64">
            <v>4019.1679</v>
          </cell>
          <cell r="U64">
            <v>51420.04805</v>
          </cell>
          <cell r="V64" t="str">
            <v>Disc Prom / Above NFA scale</v>
          </cell>
        </row>
        <row r="65">
          <cell r="C65" t="str">
            <v>A463J</v>
          </cell>
          <cell r="D65" t="str">
            <v>P.735</v>
          </cell>
          <cell r="E65">
            <v>10600</v>
          </cell>
          <cell r="F65" t="str">
            <v>0000876</v>
          </cell>
          <cell r="G65" t="str">
            <v>ESD</v>
          </cell>
          <cell r="H65" t="str">
            <v>J</v>
          </cell>
          <cell r="I65" t="str">
            <v>SMYLIE</v>
          </cell>
          <cell r="J65" t="str">
            <v>L</v>
          </cell>
          <cell r="K65" t="str">
            <v>M</v>
          </cell>
          <cell r="L65" t="str">
            <v>L</v>
          </cell>
          <cell r="M65">
            <v>1</v>
          </cell>
          <cell r="N65">
            <v>1</v>
          </cell>
          <cell r="O65">
            <v>38209</v>
          </cell>
          <cell r="P65">
            <v>286.5675</v>
          </cell>
          <cell r="R65">
            <v>38495.5675</v>
          </cell>
          <cell r="S65">
            <v>5196.9016125</v>
          </cell>
          <cell r="T65">
            <v>3659.762425</v>
          </cell>
          <cell r="U65">
            <v>47352.231537499996</v>
          </cell>
          <cell r="V65" t="str">
            <v>NFA EXCLUSION</v>
          </cell>
        </row>
        <row r="66">
          <cell r="C66" t="str">
            <v>A289J</v>
          </cell>
          <cell r="D66" t="str">
            <v>P.757</v>
          </cell>
          <cell r="E66">
            <v>10600</v>
          </cell>
          <cell r="F66" t="str">
            <v>0001164</v>
          </cell>
          <cell r="G66" t="str">
            <v>ESD</v>
          </cell>
          <cell r="H66" t="str">
            <v>A</v>
          </cell>
          <cell r="I66" t="str">
            <v>SHIELDS</v>
          </cell>
          <cell r="J66" t="str">
            <v>L</v>
          </cell>
          <cell r="K66" t="str">
            <v>M</v>
          </cell>
          <cell r="L66" t="str">
            <v>L</v>
          </cell>
          <cell r="M66">
            <v>1</v>
          </cell>
          <cell r="N66">
            <v>1</v>
          </cell>
          <cell r="O66">
            <v>38209</v>
          </cell>
          <cell r="P66">
            <v>286.5675</v>
          </cell>
          <cell r="R66">
            <v>38495.5675</v>
          </cell>
          <cell r="S66">
            <v>5196.9016125</v>
          </cell>
          <cell r="T66">
            <v>3659.762425</v>
          </cell>
          <cell r="U66">
            <v>47352.231537499996</v>
          </cell>
          <cell r="V66" t="str">
            <v>NFA EXCLUSION</v>
          </cell>
        </row>
        <row r="67">
          <cell r="C67" t="str">
            <v>A290J</v>
          </cell>
          <cell r="D67" t="str">
            <v>P.2503</v>
          </cell>
          <cell r="E67">
            <v>10600</v>
          </cell>
          <cell r="F67" t="str">
            <v>0001162</v>
          </cell>
          <cell r="G67" t="str">
            <v>ESD</v>
          </cell>
          <cell r="H67" t="str">
            <v>A</v>
          </cell>
          <cell r="I67" t="str">
            <v>ROY</v>
          </cell>
          <cell r="J67" t="str">
            <v>L</v>
          </cell>
          <cell r="K67" t="str">
            <v>M</v>
          </cell>
          <cell r="L67">
            <v>7</v>
          </cell>
          <cell r="M67">
            <v>1</v>
          </cell>
          <cell r="N67">
            <v>1</v>
          </cell>
          <cell r="O67">
            <v>40335</v>
          </cell>
          <cell r="P67">
            <v>302.5125</v>
          </cell>
          <cell r="Q67">
            <v>0</v>
          </cell>
          <cell r="R67">
            <v>40637.5125</v>
          </cell>
          <cell r="S67">
            <v>5486.0641875</v>
          </cell>
          <cell r="T67">
            <v>3895.376375</v>
          </cell>
          <cell r="U67">
            <v>50018.9530625</v>
          </cell>
        </row>
        <row r="68">
          <cell r="C68" t="str">
            <v>A286J</v>
          </cell>
          <cell r="D68" t="str">
            <v>P.764</v>
          </cell>
          <cell r="E68">
            <v>10600</v>
          </cell>
          <cell r="F68" t="str">
            <v>0001185</v>
          </cell>
          <cell r="G68" t="str">
            <v>ESD</v>
          </cell>
          <cell r="H68" t="str">
            <v>D</v>
          </cell>
          <cell r="I68" t="str">
            <v>ROSS</v>
          </cell>
          <cell r="J68" t="str">
            <v>L</v>
          </cell>
          <cell r="K68" t="str">
            <v>M</v>
          </cell>
          <cell r="L68" t="str">
            <v>L</v>
          </cell>
          <cell r="M68">
            <v>1</v>
          </cell>
          <cell r="N68">
            <v>1</v>
          </cell>
          <cell r="O68">
            <v>38209</v>
          </cell>
          <cell r="P68">
            <v>286.5675</v>
          </cell>
          <cell r="R68">
            <v>38495.5675</v>
          </cell>
          <cell r="S68">
            <v>5196.9016125</v>
          </cell>
          <cell r="T68">
            <v>3659.762425</v>
          </cell>
          <cell r="U68">
            <v>47352.231537499996</v>
          </cell>
          <cell r="V68" t="str">
            <v>NFA EXCLUSION</v>
          </cell>
        </row>
        <row r="69">
          <cell r="C69" t="str">
            <v>A077J</v>
          </cell>
          <cell r="D69" t="str">
            <v>P.743</v>
          </cell>
          <cell r="E69">
            <v>10600</v>
          </cell>
          <cell r="F69" t="str">
            <v>0001102</v>
          </cell>
          <cell r="G69" t="str">
            <v>ESD</v>
          </cell>
          <cell r="H69" t="str">
            <v>J</v>
          </cell>
          <cell r="I69" t="str">
            <v>NEAGLE</v>
          </cell>
          <cell r="J69" t="str">
            <v>L</v>
          </cell>
          <cell r="K69" t="str">
            <v>M</v>
          </cell>
          <cell r="L69" t="str">
            <v>L</v>
          </cell>
          <cell r="M69">
            <v>1</v>
          </cell>
          <cell r="N69">
            <v>1</v>
          </cell>
          <cell r="O69">
            <v>38209</v>
          </cell>
          <cell r="P69">
            <v>286.5675</v>
          </cell>
          <cell r="R69">
            <v>38495.5675</v>
          </cell>
          <cell r="S69">
            <v>5196.9016125</v>
          </cell>
          <cell r="T69">
            <v>3659.762425</v>
          </cell>
          <cell r="U69">
            <v>47352.231537499996</v>
          </cell>
          <cell r="V69" t="str">
            <v>NFA EXCLUSION</v>
          </cell>
        </row>
        <row r="70">
          <cell r="C70" t="str">
            <v>A283J</v>
          </cell>
          <cell r="D70" t="str">
            <v>P.756</v>
          </cell>
          <cell r="E70">
            <v>10600</v>
          </cell>
          <cell r="F70" t="str">
            <v>0001158</v>
          </cell>
          <cell r="G70" t="str">
            <v>ESD</v>
          </cell>
          <cell r="H70" t="str">
            <v>R</v>
          </cell>
          <cell r="I70" t="str">
            <v>MASON</v>
          </cell>
          <cell r="J70" t="str">
            <v>L</v>
          </cell>
          <cell r="K70" t="str">
            <v>M</v>
          </cell>
          <cell r="L70">
            <v>7</v>
          </cell>
          <cell r="M70">
            <v>1</v>
          </cell>
          <cell r="N70">
            <v>1</v>
          </cell>
          <cell r="O70">
            <v>40335</v>
          </cell>
          <cell r="P70">
            <v>302.5125</v>
          </cell>
          <cell r="Q70">
            <v>0</v>
          </cell>
          <cell r="R70">
            <v>40637.5125</v>
          </cell>
          <cell r="S70">
            <v>5486.0641875</v>
          </cell>
          <cell r="T70">
            <v>3895.376375</v>
          </cell>
          <cell r="U70">
            <v>50018.9530625</v>
          </cell>
        </row>
        <row r="71">
          <cell r="C71" t="str">
            <v>A665J</v>
          </cell>
          <cell r="D71" t="str">
            <v>P.795</v>
          </cell>
          <cell r="E71">
            <v>10600</v>
          </cell>
          <cell r="F71" t="str">
            <v>0005629</v>
          </cell>
          <cell r="G71" t="str">
            <v>ESD</v>
          </cell>
          <cell r="H71" t="str">
            <v>J</v>
          </cell>
          <cell r="I71" t="str">
            <v>LYNN</v>
          </cell>
          <cell r="J71" t="str">
            <v>L</v>
          </cell>
          <cell r="K71" t="str">
            <v>M</v>
          </cell>
          <cell r="L71" t="str">
            <v>L</v>
          </cell>
          <cell r="M71">
            <v>1</v>
          </cell>
          <cell r="N71">
            <v>1</v>
          </cell>
          <cell r="O71">
            <v>38209</v>
          </cell>
          <cell r="P71">
            <v>286.5675</v>
          </cell>
          <cell r="R71">
            <v>38495.5675</v>
          </cell>
          <cell r="S71">
            <v>5196.9016125</v>
          </cell>
          <cell r="T71">
            <v>3659.762425</v>
          </cell>
          <cell r="U71">
            <v>47352.231537499996</v>
          </cell>
          <cell r="V71" t="str">
            <v>NFA EXCLUSION</v>
          </cell>
        </row>
        <row r="72">
          <cell r="C72" t="str">
            <v>A273J</v>
          </cell>
          <cell r="D72" t="str">
            <v>P.766</v>
          </cell>
          <cell r="E72">
            <v>10600</v>
          </cell>
          <cell r="F72" t="str">
            <v>0001198</v>
          </cell>
          <cell r="G72" t="str">
            <v>ESD</v>
          </cell>
          <cell r="H72" t="str">
            <v>G</v>
          </cell>
          <cell r="I72" t="str">
            <v>CULLEN</v>
          </cell>
          <cell r="J72" t="str">
            <v>L</v>
          </cell>
          <cell r="K72" t="str">
            <v>M</v>
          </cell>
          <cell r="L72" t="str">
            <v>L</v>
          </cell>
          <cell r="M72">
            <v>1</v>
          </cell>
          <cell r="N72">
            <v>1</v>
          </cell>
          <cell r="O72">
            <v>38209</v>
          </cell>
          <cell r="P72">
            <v>286.5675</v>
          </cell>
          <cell r="R72">
            <v>38495.5675</v>
          </cell>
          <cell r="T72">
            <v>3659.762425</v>
          </cell>
          <cell r="U72">
            <v>42155.329925</v>
          </cell>
          <cell r="V72" t="str">
            <v>NFA EXCLUSION</v>
          </cell>
        </row>
        <row r="73">
          <cell r="C73" t="str">
            <v>A123J</v>
          </cell>
          <cell r="D73" t="str">
            <v>P.837</v>
          </cell>
          <cell r="E73">
            <v>10600</v>
          </cell>
          <cell r="F73" t="str">
            <v>0010667</v>
          </cell>
          <cell r="G73" t="str">
            <v>ESD</v>
          </cell>
          <cell r="H73" t="str">
            <v>R</v>
          </cell>
          <cell r="I73" t="str">
            <v>CAMPBELL</v>
          </cell>
          <cell r="J73" t="str">
            <v>L</v>
          </cell>
          <cell r="K73" t="str">
            <v>M</v>
          </cell>
          <cell r="L73">
            <v>7</v>
          </cell>
          <cell r="M73">
            <v>1</v>
          </cell>
          <cell r="N73">
            <v>1</v>
          </cell>
          <cell r="O73">
            <v>41452</v>
          </cell>
          <cell r="P73">
            <v>310.89</v>
          </cell>
          <cell r="Q73">
            <v>0</v>
          </cell>
          <cell r="R73">
            <v>41762.89</v>
          </cell>
          <cell r="S73">
            <v>5637.9901500000005</v>
          </cell>
          <cell r="T73">
            <v>4019.1679</v>
          </cell>
          <cell r="U73">
            <v>51420.04805</v>
          </cell>
          <cell r="V73" t="str">
            <v>Disc Prom / Above NFA scale</v>
          </cell>
        </row>
        <row r="74">
          <cell r="C74" t="str">
            <v>A288J</v>
          </cell>
          <cell r="D74" t="str">
            <v>P.768</v>
          </cell>
          <cell r="E74">
            <v>10600</v>
          </cell>
          <cell r="F74" t="str">
            <v>0001204</v>
          </cell>
          <cell r="G74" t="str">
            <v>ESD</v>
          </cell>
          <cell r="H74" t="str">
            <v>R</v>
          </cell>
          <cell r="I74" t="str">
            <v>BAILEY</v>
          </cell>
          <cell r="J74" t="str">
            <v>L</v>
          </cell>
          <cell r="K74" t="str">
            <v>M</v>
          </cell>
          <cell r="L74" t="str">
            <v>L</v>
          </cell>
          <cell r="M74">
            <v>1</v>
          </cell>
          <cell r="N74">
            <v>1</v>
          </cell>
          <cell r="O74">
            <v>38209</v>
          </cell>
          <cell r="P74">
            <v>286.5675</v>
          </cell>
          <cell r="R74">
            <v>38495.5675</v>
          </cell>
          <cell r="S74">
            <v>5196.9016125</v>
          </cell>
          <cell r="T74">
            <v>3659.762425</v>
          </cell>
          <cell r="U74">
            <v>47352.231537499996</v>
          </cell>
          <cell r="V74" t="str">
            <v>NFA EXCLUSION</v>
          </cell>
        </row>
        <row r="75">
          <cell r="C75" t="str">
            <v>A645J</v>
          </cell>
          <cell r="D75" t="str">
            <v>P.2233</v>
          </cell>
          <cell r="E75">
            <v>10600</v>
          </cell>
          <cell r="F75" t="str">
            <v>0001231</v>
          </cell>
          <cell r="G75" t="str">
            <v>ESD</v>
          </cell>
          <cell r="H75" t="str">
            <v>E</v>
          </cell>
          <cell r="I75" t="str">
            <v>SMITH</v>
          </cell>
          <cell r="J75" t="str">
            <v>SL</v>
          </cell>
          <cell r="K75" t="str">
            <v>M</v>
          </cell>
          <cell r="L75">
            <v>8</v>
          </cell>
          <cell r="M75">
            <v>1</v>
          </cell>
          <cell r="N75">
            <v>1</v>
          </cell>
          <cell r="O75">
            <v>45397</v>
          </cell>
          <cell r="P75">
            <v>340.47749999999996</v>
          </cell>
          <cell r="Q75">
            <v>453.9175666666657</v>
          </cell>
          <cell r="R75">
            <v>46191.395066666664</v>
          </cell>
          <cell r="S75">
            <v>6235.838334</v>
          </cell>
          <cell r="T75">
            <v>4506.303457333333</v>
          </cell>
          <cell r="U75">
            <v>56933.536858</v>
          </cell>
          <cell r="V75" t="str">
            <v>Now SL</v>
          </cell>
        </row>
        <row r="76">
          <cell r="C76" t="str">
            <v>A269H</v>
          </cell>
          <cell r="D76" t="str">
            <v>P.1416</v>
          </cell>
          <cell r="E76">
            <v>10600</v>
          </cell>
          <cell r="F76" t="str">
            <v>0004265</v>
          </cell>
          <cell r="G76" t="str">
            <v>ESD</v>
          </cell>
          <cell r="H76" t="str">
            <v>T</v>
          </cell>
          <cell r="I76" t="str">
            <v>BOUTALEB</v>
          </cell>
          <cell r="J76" t="str">
            <v>L</v>
          </cell>
          <cell r="K76" t="str">
            <v>M</v>
          </cell>
          <cell r="L76">
            <v>7</v>
          </cell>
          <cell r="M76">
            <v>1</v>
          </cell>
          <cell r="N76">
            <v>1</v>
          </cell>
          <cell r="O76">
            <v>39159</v>
          </cell>
          <cell r="P76">
            <v>293.6925</v>
          </cell>
          <cell r="Q76">
            <v>392.009133333333</v>
          </cell>
          <cell r="R76">
            <v>39844.70163333333</v>
          </cell>
          <cell r="T76">
            <v>3808.1671796666665</v>
          </cell>
          <cell r="U76">
            <v>43652.868812999994</v>
          </cell>
        </row>
        <row r="77">
          <cell r="C77" t="str">
            <v>A073T</v>
          </cell>
          <cell r="D77" t="str">
            <v>P.828</v>
          </cell>
          <cell r="E77">
            <v>10600</v>
          </cell>
          <cell r="F77" t="str">
            <v>0010076</v>
          </cell>
          <cell r="G77" t="str">
            <v>ESD</v>
          </cell>
          <cell r="H77" t="str">
            <v>A</v>
          </cell>
          <cell r="I77" t="str">
            <v>PELLOW</v>
          </cell>
          <cell r="J77" t="str">
            <v>L</v>
          </cell>
          <cell r="K77" t="str">
            <v>M</v>
          </cell>
          <cell r="L77">
            <v>7</v>
          </cell>
          <cell r="M77">
            <v>1</v>
          </cell>
          <cell r="N77">
            <v>1</v>
          </cell>
          <cell r="O77">
            <v>39159</v>
          </cell>
          <cell r="P77">
            <v>293.6925</v>
          </cell>
          <cell r="Q77">
            <v>392.009133333333</v>
          </cell>
          <cell r="R77">
            <v>39844.70163333333</v>
          </cell>
          <cell r="S77">
            <v>5379.0347205</v>
          </cell>
          <cell r="T77">
            <v>3808.1671796666665</v>
          </cell>
          <cell r="U77">
            <v>49031.90353349999</v>
          </cell>
        </row>
        <row r="78">
          <cell r="C78" t="str">
            <v>A308H</v>
          </cell>
          <cell r="D78" t="str">
            <v>P.783</v>
          </cell>
          <cell r="E78">
            <v>10600</v>
          </cell>
          <cell r="F78" t="str">
            <v>0004209</v>
          </cell>
          <cell r="G78" t="str">
            <v>ESD</v>
          </cell>
          <cell r="H78" t="str">
            <v>M</v>
          </cell>
          <cell r="I78" t="str">
            <v>MCNAUGHTAN</v>
          </cell>
          <cell r="J78" t="str">
            <v>L</v>
          </cell>
          <cell r="K78" t="str">
            <v>M</v>
          </cell>
          <cell r="L78">
            <v>7</v>
          </cell>
          <cell r="M78">
            <v>0.6</v>
          </cell>
          <cell r="N78">
            <v>1</v>
          </cell>
          <cell r="O78">
            <v>38019</v>
          </cell>
          <cell r="P78">
            <v>285.1425</v>
          </cell>
          <cell r="Q78">
            <v>380.0562666666665</v>
          </cell>
          <cell r="R78">
            <v>23210.51926</v>
          </cell>
          <cell r="S78">
            <v>3133.4201001</v>
          </cell>
          <cell r="T78">
            <v>1978.4071186</v>
          </cell>
          <cell r="U78">
            <v>28322.3464787</v>
          </cell>
        </row>
        <row r="79">
          <cell r="C79" t="str">
            <v>A737J</v>
          </cell>
          <cell r="D79" t="str">
            <v>P.812</v>
          </cell>
          <cell r="E79">
            <v>10600</v>
          </cell>
          <cell r="F79" t="str">
            <v>0008637</v>
          </cell>
          <cell r="G79" t="str">
            <v>ESD</v>
          </cell>
          <cell r="H79" t="str">
            <v>F</v>
          </cell>
          <cell r="I79" t="str">
            <v>FAIRLIE</v>
          </cell>
          <cell r="J79" t="str">
            <v>L</v>
          </cell>
          <cell r="K79" t="str">
            <v>M</v>
          </cell>
          <cell r="L79">
            <v>7</v>
          </cell>
          <cell r="M79">
            <v>1</v>
          </cell>
          <cell r="N79">
            <v>1</v>
          </cell>
          <cell r="O79">
            <v>38019</v>
          </cell>
          <cell r="P79">
            <v>285.1425</v>
          </cell>
          <cell r="Q79">
            <v>380.0562666666665</v>
          </cell>
          <cell r="R79">
            <v>38684.19876666667</v>
          </cell>
          <cell r="S79">
            <v>5222.3668335</v>
          </cell>
          <cell r="T79">
            <v>3680.5118643333335</v>
          </cell>
          <cell r="U79">
            <v>47587.0774645</v>
          </cell>
        </row>
        <row r="80">
          <cell r="C80" t="str">
            <v>A281J</v>
          </cell>
          <cell r="D80" t="str">
            <v>P.3792</v>
          </cell>
          <cell r="E80">
            <v>10600</v>
          </cell>
          <cell r="F80" t="str">
            <v>0007437</v>
          </cell>
          <cell r="G80" t="str">
            <v>ESD</v>
          </cell>
          <cell r="H80" t="str">
            <v>P</v>
          </cell>
          <cell r="I80" t="str">
            <v>MCKENNA</v>
          </cell>
          <cell r="J80" t="str">
            <v>L</v>
          </cell>
          <cell r="K80" t="str">
            <v>M</v>
          </cell>
          <cell r="L80">
            <v>7</v>
          </cell>
          <cell r="M80">
            <v>1</v>
          </cell>
          <cell r="N80">
            <v>1</v>
          </cell>
          <cell r="O80">
            <v>36911</v>
          </cell>
          <cell r="P80">
            <v>276.8325</v>
          </cell>
          <cell r="Q80">
            <v>369.30650000000117</v>
          </cell>
          <cell r="R80">
            <v>37557.138999999996</v>
          </cell>
          <cell r="S80">
            <v>5070.2137649999995</v>
          </cell>
          <cell r="T80">
            <v>3556.5352899999993</v>
          </cell>
          <cell r="U80">
            <v>46183.888054999996</v>
          </cell>
        </row>
        <row r="81">
          <cell r="C81" t="str">
            <v>A662H</v>
          </cell>
          <cell r="D81" t="str">
            <v>P.816</v>
          </cell>
          <cell r="E81">
            <v>10600</v>
          </cell>
          <cell r="F81" t="str">
            <v>0008810</v>
          </cell>
          <cell r="G81" t="str">
            <v>ESD</v>
          </cell>
          <cell r="H81" t="str">
            <v>P</v>
          </cell>
          <cell r="I81" t="str">
            <v>HYDE</v>
          </cell>
          <cell r="J81" t="str">
            <v>L</v>
          </cell>
          <cell r="K81" t="str">
            <v>M</v>
          </cell>
          <cell r="L81">
            <v>7</v>
          </cell>
          <cell r="M81">
            <v>1</v>
          </cell>
          <cell r="N81">
            <v>1</v>
          </cell>
          <cell r="O81">
            <v>36911</v>
          </cell>
          <cell r="P81">
            <v>276.8325</v>
          </cell>
          <cell r="Q81">
            <v>369.30650000000117</v>
          </cell>
          <cell r="R81">
            <v>37557.138999999996</v>
          </cell>
          <cell r="S81">
            <v>5070.2137649999995</v>
          </cell>
          <cell r="T81">
            <v>3556.5352899999993</v>
          </cell>
          <cell r="U81">
            <v>46183.888054999996</v>
          </cell>
        </row>
        <row r="82">
          <cell r="C82" t="str">
            <v>A744</v>
          </cell>
          <cell r="D82" t="str">
            <v>P.803</v>
          </cell>
          <cell r="E82">
            <v>10600</v>
          </cell>
          <cell r="F82" t="str">
            <v>0007036</v>
          </cell>
          <cell r="G82" t="str">
            <v>ESD</v>
          </cell>
          <cell r="H82" t="str">
            <v>A</v>
          </cell>
          <cell r="I82" t="str">
            <v>HARPER</v>
          </cell>
          <cell r="J82" t="str">
            <v>TA</v>
          </cell>
          <cell r="K82" t="str">
            <v>M</v>
          </cell>
          <cell r="L82" t="str">
            <v>T Asst</v>
          </cell>
          <cell r="M82">
            <v>1</v>
          </cell>
          <cell r="N82">
            <v>1</v>
          </cell>
          <cell r="O82">
            <v>32147</v>
          </cell>
          <cell r="P82">
            <v>241.1025</v>
          </cell>
          <cell r="Q82">
            <v>0</v>
          </cell>
          <cell r="R82">
            <v>32388.1025</v>
          </cell>
          <cell r="S82">
            <v>4372.393837500001</v>
          </cell>
          <cell r="T82">
            <v>2987.941275</v>
          </cell>
          <cell r="U82">
            <v>39748.4376125</v>
          </cell>
          <cell r="V82" t="str">
            <v>Teaching asst / NFA EXCLUSION</v>
          </cell>
        </row>
        <row r="83">
          <cell r="C83" t="str">
            <v>A622J</v>
          </cell>
          <cell r="D83" t="str">
            <v>P.3274</v>
          </cell>
          <cell r="E83">
            <v>10600</v>
          </cell>
          <cell r="F83" t="str">
            <v>0011349</v>
          </cell>
          <cell r="G83" t="str">
            <v>ESD</v>
          </cell>
          <cell r="H83" t="str">
            <v>P</v>
          </cell>
          <cell r="I83" t="str">
            <v>ORME</v>
          </cell>
          <cell r="J83" t="str">
            <v>L</v>
          </cell>
          <cell r="K83" t="str">
            <v>M</v>
          </cell>
          <cell r="L83">
            <v>7</v>
          </cell>
          <cell r="M83">
            <v>1</v>
          </cell>
          <cell r="N83">
            <v>1</v>
          </cell>
          <cell r="O83">
            <v>34814</v>
          </cell>
          <cell r="P83">
            <v>261.105</v>
          </cell>
          <cell r="Q83">
            <v>340.8716333333335</v>
          </cell>
          <cell r="R83">
            <v>35415.97663333334</v>
          </cell>
          <cell r="S83">
            <v>4781.1568455000015</v>
          </cell>
          <cell r="T83">
            <v>3321.007429666667</v>
          </cell>
          <cell r="U83">
            <v>43518.140908500005</v>
          </cell>
        </row>
        <row r="84">
          <cell r="E84">
            <v>10600</v>
          </cell>
          <cell r="F84" t="str">
            <v>0001233</v>
          </cell>
          <cell r="G84" t="str">
            <v>ESD</v>
          </cell>
          <cell r="H84" t="str">
            <v>S</v>
          </cell>
          <cell r="I84" t="str">
            <v>ANDERSON</v>
          </cell>
          <cell r="J84" t="str">
            <v>TA</v>
          </cell>
          <cell r="K84" t="str">
            <v>M</v>
          </cell>
          <cell r="L84" t="str">
            <v>T Asst</v>
          </cell>
          <cell r="M84">
            <v>1</v>
          </cell>
          <cell r="N84">
            <v>1</v>
          </cell>
          <cell r="O84">
            <v>27393</v>
          </cell>
          <cell r="P84">
            <v>205.4475</v>
          </cell>
          <cell r="Q84">
            <v>0</v>
          </cell>
          <cell r="R84">
            <v>27598.4475</v>
          </cell>
          <cell r="T84">
            <v>2461.079225</v>
          </cell>
          <cell r="U84">
            <v>30059.526725</v>
          </cell>
          <cell r="V84" t="str">
            <v>Teaching asst / NFA EXCLUSION</v>
          </cell>
        </row>
        <row r="85">
          <cell r="E85">
            <v>10600</v>
          </cell>
          <cell r="F85" t="str">
            <v>0003013</v>
          </cell>
          <cell r="G85" t="str">
            <v>ESD</v>
          </cell>
          <cell r="H85" t="str">
            <v>A</v>
          </cell>
          <cell r="I85" t="str">
            <v>MACFARLANE</v>
          </cell>
          <cell r="J85" t="str">
            <v>TA</v>
          </cell>
          <cell r="K85" t="str">
            <v>M</v>
          </cell>
          <cell r="L85" t="str">
            <v>T Asst</v>
          </cell>
          <cell r="M85">
            <v>1</v>
          </cell>
          <cell r="N85">
            <v>1</v>
          </cell>
          <cell r="O85">
            <v>27393</v>
          </cell>
          <cell r="P85">
            <v>205.4475</v>
          </cell>
          <cell r="Q85">
            <v>0</v>
          </cell>
          <cell r="R85">
            <v>27598.4475</v>
          </cell>
          <cell r="S85">
            <v>3725.7904125</v>
          </cell>
          <cell r="T85">
            <v>2461.079225</v>
          </cell>
          <cell r="U85">
            <v>33785.317137499995</v>
          </cell>
          <cell r="V85" t="str">
            <v>Teaching asst / NFA EXCLUSION</v>
          </cell>
        </row>
        <row r="86">
          <cell r="E86">
            <v>10600</v>
          </cell>
          <cell r="F86" t="str">
            <v>0021821</v>
          </cell>
          <cell r="G86" t="str">
            <v>ESD</v>
          </cell>
          <cell r="H86" t="str">
            <v>L</v>
          </cell>
          <cell r="I86" t="str">
            <v>BAILLIE</v>
          </cell>
          <cell r="J86" t="str">
            <v>L</v>
          </cell>
          <cell r="K86" t="str">
            <v>M</v>
          </cell>
          <cell r="L86">
            <v>7</v>
          </cell>
          <cell r="M86">
            <v>1</v>
          </cell>
          <cell r="N86">
            <v>1</v>
          </cell>
          <cell r="O86">
            <v>40335</v>
          </cell>
          <cell r="P86">
            <v>302.5125</v>
          </cell>
          <cell r="Q86">
            <v>0</v>
          </cell>
          <cell r="R86">
            <v>40637.5125</v>
          </cell>
          <cell r="S86">
            <v>5486.0641875</v>
          </cell>
          <cell r="T86">
            <v>3895.376375</v>
          </cell>
          <cell r="U86">
            <v>50018.9530625</v>
          </cell>
        </row>
        <row r="87">
          <cell r="E87">
            <v>10600</v>
          </cell>
          <cell r="F87" t="str">
            <v>0006889</v>
          </cell>
          <cell r="G87" t="str">
            <v>ESD</v>
          </cell>
          <cell r="H87" t="str">
            <v>D</v>
          </cell>
          <cell r="I87" t="str">
            <v>KNOX</v>
          </cell>
          <cell r="J87" t="str">
            <v>L</v>
          </cell>
          <cell r="K87" t="str">
            <v>M</v>
          </cell>
          <cell r="L87">
            <v>7</v>
          </cell>
          <cell r="M87">
            <v>1</v>
          </cell>
          <cell r="N87">
            <v>1</v>
          </cell>
          <cell r="O87">
            <v>38019</v>
          </cell>
          <cell r="P87">
            <v>285.1425</v>
          </cell>
          <cell r="Q87">
            <v>380.0562666666665</v>
          </cell>
          <cell r="R87">
            <v>38684.19876666667</v>
          </cell>
          <cell r="S87">
            <v>5222.3668335</v>
          </cell>
          <cell r="T87">
            <v>3680.5118643333335</v>
          </cell>
          <cell r="U87">
            <v>47587.0774645</v>
          </cell>
        </row>
        <row r="88">
          <cell r="E88">
            <v>10600</v>
          </cell>
          <cell r="F88" t="str">
            <v>022425</v>
          </cell>
          <cell r="G88" t="str">
            <v>ESD</v>
          </cell>
          <cell r="H88" t="str">
            <v>J</v>
          </cell>
          <cell r="I88" t="str">
            <v>GOW</v>
          </cell>
          <cell r="J88" t="str">
            <v>CENTRE DIRECTOR</v>
          </cell>
          <cell r="K88" t="str">
            <v>M</v>
          </cell>
          <cell r="L88">
            <v>8</v>
          </cell>
          <cell r="M88">
            <v>1</v>
          </cell>
          <cell r="N88">
            <v>1</v>
          </cell>
          <cell r="O88">
            <v>51095</v>
          </cell>
          <cell r="P88">
            <v>383.2125</v>
          </cell>
          <cell r="R88">
            <v>51478.2125</v>
          </cell>
          <cell r="T88">
            <v>5087.853375000001</v>
          </cell>
          <cell r="U88">
            <v>56566.065875</v>
          </cell>
          <cell r="V88" t="str">
            <v>M9609 2010 - CALEDONIAN FUTURES/FORENSIC INVESTIGATION   /    Above NFA scale</v>
          </cell>
        </row>
        <row r="90">
          <cell r="I90" t="str">
            <v>ACADEMIC STAFF</v>
          </cell>
          <cell r="K90">
            <v>65</v>
          </cell>
          <cell r="M90">
            <v>62.85</v>
          </cell>
          <cell r="O90">
            <v>2829553</v>
          </cell>
          <cell r="P90">
            <v>29120.520000000022</v>
          </cell>
          <cell r="Q90">
            <v>8692.725633333332</v>
          </cell>
          <cell r="R90">
            <v>2779509.6992966644</v>
          </cell>
          <cell r="S90">
            <v>353982.5239720498</v>
          </cell>
          <cell r="T90">
            <v>268387.31692263315</v>
          </cell>
          <cell r="U90">
            <v>3401879.5401913496</v>
          </cell>
        </row>
        <row r="92">
          <cell r="E92">
            <v>10600</v>
          </cell>
          <cell r="I92" t="str">
            <v>P/T TEACHING HRS</v>
          </cell>
        </row>
        <row r="94">
          <cell r="D94" t="str">
            <v>P.2766</v>
          </cell>
          <cell r="E94">
            <v>10600</v>
          </cell>
          <cell r="F94" t="str">
            <v>0000537</v>
          </cell>
          <cell r="G94" t="str">
            <v>ESD</v>
          </cell>
          <cell r="H94" t="str">
            <v>D</v>
          </cell>
          <cell r="I94" t="str">
            <v>MOORE</v>
          </cell>
          <cell r="J94" t="str">
            <v>School Manager</v>
          </cell>
          <cell r="K94" t="str">
            <v>M</v>
          </cell>
          <cell r="L94">
            <v>7</v>
          </cell>
          <cell r="M94">
            <v>1</v>
          </cell>
          <cell r="N94">
            <v>1</v>
          </cell>
          <cell r="O94">
            <v>39159</v>
          </cell>
          <cell r="P94">
            <v>293.6925</v>
          </cell>
          <cell r="Q94">
            <v>392.009133333333</v>
          </cell>
          <cell r="R94">
            <v>39844.70163333333</v>
          </cell>
          <cell r="S94">
            <v>6534.5310678666665</v>
          </cell>
          <cell r="T94">
            <v>3808.1671796666665</v>
          </cell>
          <cell r="U94">
            <v>50187.39988086666</v>
          </cell>
        </row>
        <row r="95">
          <cell r="C95" t="str">
            <v>N023A</v>
          </cell>
          <cell r="D95" t="str">
            <v>P.797</v>
          </cell>
          <cell r="E95">
            <v>10600</v>
          </cell>
          <cell r="F95" t="str">
            <v>0005756</v>
          </cell>
          <cell r="G95" t="str">
            <v>ESD</v>
          </cell>
          <cell r="H95" t="str">
            <v>A</v>
          </cell>
          <cell r="I95" t="str">
            <v>GEDDES</v>
          </cell>
          <cell r="J95" t="str">
            <v>Eng Projects Mngr</v>
          </cell>
          <cell r="K95" t="str">
            <v>M</v>
          </cell>
          <cell r="L95">
            <v>5</v>
          </cell>
          <cell r="M95">
            <v>1</v>
          </cell>
          <cell r="N95">
            <v>1</v>
          </cell>
          <cell r="O95">
            <v>30012</v>
          </cell>
          <cell r="P95">
            <v>225.09</v>
          </cell>
          <cell r="R95">
            <v>30237.09</v>
          </cell>
          <cell r="S95">
            <v>4958.88276</v>
          </cell>
          <cell r="T95">
            <v>2751.3299</v>
          </cell>
          <cell r="U95">
            <v>37947.30266</v>
          </cell>
          <cell r="V95" t="str">
            <v>Above NFA scale</v>
          </cell>
        </row>
        <row r="96">
          <cell r="C96" t="str">
            <v>N388F</v>
          </cell>
          <cell r="D96" t="str">
            <v>P.779</v>
          </cell>
          <cell r="E96">
            <v>10600</v>
          </cell>
          <cell r="F96" t="str">
            <v>0003156</v>
          </cell>
          <cell r="G96" t="str">
            <v>ESD</v>
          </cell>
          <cell r="H96" t="str">
            <v>C</v>
          </cell>
          <cell r="I96" t="str">
            <v>ANDERSON</v>
          </cell>
          <cell r="J96" t="str">
            <v>PA to Dean</v>
          </cell>
          <cell r="K96" t="str">
            <v>M</v>
          </cell>
          <cell r="L96">
            <v>6</v>
          </cell>
          <cell r="M96">
            <v>1</v>
          </cell>
          <cell r="N96">
            <v>1</v>
          </cell>
          <cell r="O96">
            <v>29139</v>
          </cell>
          <cell r="P96">
            <v>218.5425</v>
          </cell>
          <cell r="Q96">
            <v>290.937233333334</v>
          </cell>
          <cell r="R96">
            <v>29648.479733333334</v>
          </cell>
          <cell r="S96">
            <v>4862.350676266667</v>
          </cell>
          <cell r="T96">
            <v>2686.582770666667</v>
          </cell>
          <cell r="U96">
            <v>37197.41318026667</v>
          </cell>
          <cell r="V96" t="str">
            <v>Responsibility payment for Assist Sch Mgr Grade H till 31/07/07</v>
          </cell>
        </row>
        <row r="97">
          <cell r="C97" t="str">
            <v>N276A</v>
          </cell>
          <cell r="D97" t="str">
            <v>T.4238</v>
          </cell>
          <cell r="E97">
            <v>10600</v>
          </cell>
          <cell r="F97" t="str">
            <v>0001099</v>
          </cell>
          <cell r="G97" t="str">
            <v>ESD</v>
          </cell>
          <cell r="H97" t="str">
            <v>E</v>
          </cell>
          <cell r="I97" t="str">
            <v>MCCONNELL</v>
          </cell>
          <cell r="J97" t="str">
            <v>Programme Admin</v>
          </cell>
          <cell r="K97" t="str">
            <v>M</v>
          </cell>
          <cell r="L97">
            <v>5</v>
          </cell>
          <cell r="M97">
            <v>1</v>
          </cell>
          <cell r="N97">
            <v>1</v>
          </cell>
          <cell r="O97">
            <v>22332</v>
          </cell>
          <cell r="P97">
            <v>167.48999999999998</v>
          </cell>
          <cell r="Q97">
            <v>216.72916666666666</v>
          </cell>
          <cell r="R97">
            <v>22716.21916666667</v>
          </cell>
          <cell r="S97">
            <v>3725.4599433333337</v>
          </cell>
          <cell r="T97">
            <v>1924.0341083333337</v>
          </cell>
          <cell r="U97">
            <v>28365.713218333338</v>
          </cell>
        </row>
        <row r="98">
          <cell r="C98" t="str">
            <v>N142A</v>
          </cell>
          <cell r="D98" t="str">
            <v>P.763</v>
          </cell>
          <cell r="E98">
            <v>10600</v>
          </cell>
          <cell r="F98" t="str">
            <v>0001183</v>
          </cell>
          <cell r="G98" t="str">
            <v>ESD</v>
          </cell>
          <cell r="H98" t="str">
            <v>P</v>
          </cell>
          <cell r="I98" t="str">
            <v>MATTHEWS</v>
          </cell>
          <cell r="J98" t="str">
            <v>Programme Admin</v>
          </cell>
          <cell r="K98" t="str">
            <v>M</v>
          </cell>
          <cell r="L98">
            <v>5</v>
          </cell>
          <cell r="M98">
            <v>1</v>
          </cell>
          <cell r="N98">
            <v>1</v>
          </cell>
          <cell r="O98">
            <v>22332</v>
          </cell>
          <cell r="P98">
            <v>167.48999999999998</v>
          </cell>
          <cell r="Q98">
            <v>216.72916666666666</v>
          </cell>
          <cell r="R98">
            <v>22716.21916666667</v>
          </cell>
          <cell r="T98">
            <v>1924.0341083333337</v>
          </cell>
          <cell r="U98">
            <v>24640.253275000003</v>
          </cell>
        </row>
        <row r="99">
          <cell r="C99" t="str">
            <v>N337K</v>
          </cell>
          <cell r="D99" t="str">
            <v>P.2954</v>
          </cell>
          <cell r="E99">
            <v>10600</v>
          </cell>
          <cell r="F99" t="str">
            <v>0004049</v>
          </cell>
          <cell r="G99" t="str">
            <v>ESD</v>
          </cell>
          <cell r="H99" t="str">
            <v>D</v>
          </cell>
          <cell r="I99" t="str">
            <v>IRVINE</v>
          </cell>
          <cell r="J99" t="str">
            <v>Programme Admin</v>
          </cell>
          <cell r="K99" t="str">
            <v>M</v>
          </cell>
          <cell r="L99">
            <v>5</v>
          </cell>
          <cell r="M99">
            <v>1</v>
          </cell>
          <cell r="N99">
            <v>1</v>
          </cell>
          <cell r="O99">
            <v>22332</v>
          </cell>
          <cell r="P99">
            <v>167.48999999999998</v>
          </cell>
          <cell r="Q99">
            <v>216.72916666666666</v>
          </cell>
          <cell r="R99">
            <v>22716.21916666667</v>
          </cell>
          <cell r="T99">
            <v>1924.0341083333337</v>
          </cell>
          <cell r="U99">
            <v>24640.253275000003</v>
          </cell>
        </row>
        <row r="100">
          <cell r="C100" t="str">
            <v>N197G</v>
          </cell>
          <cell r="D100" t="str">
            <v>P.3051</v>
          </cell>
          <cell r="E100">
            <v>10600</v>
          </cell>
          <cell r="F100" t="str">
            <v>0001068</v>
          </cell>
          <cell r="G100" t="str">
            <v>ESD</v>
          </cell>
          <cell r="H100" t="str">
            <v>A</v>
          </cell>
          <cell r="I100" t="str">
            <v>DUNCAN</v>
          </cell>
          <cell r="J100" t="str">
            <v>Programme Admin</v>
          </cell>
          <cell r="K100" t="str">
            <v>M</v>
          </cell>
          <cell r="L100">
            <v>5</v>
          </cell>
          <cell r="M100">
            <v>1</v>
          </cell>
          <cell r="N100">
            <v>1</v>
          </cell>
          <cell r="O100">
            <v>22332</v>
          </cell>
          <cell r="P100">
            <v>167.48999999999998</v>
          </cell>
          <cell r="Q100">
            <v>216.72916666666666</v>
          </cell>
          <cell r="R100">
            <v>22716.21916666667</v>
          </cell>
          <cell r="T100">
            <v>1924.0341083333337</v>
          </cell>
          <cell r="U100">
            <v>24640.253275000003</v>
          </cell>
        </row>
        <row r="101">
          <cell r="C101" t="str">
            <v>N277F</v>
          </cell>
          <cell r="D101" t="str">
            <v>P.788</v>
          </cell>
          <cell r="E101">
            <v>10600</v>
          </cell>
          <cell r="F101" t="str">
            <v>0004775</v>
          </cell>
          <cell r="G101" t="str">
            <v>ESD</v>
          </cell>
          <cell r="H101" t="str">
            <v>J</v>
          </cell>
          <cell r="I101" t="str">
            <v>DIXON</v>
          </cell>
          <cell r="J101" t="str">
            <v>Secretary</v>
          </cell>
          <cell r="K101" t="str">
            <v>M</v>
          </cell>
          <cell r="L101">
            <v>3</v>
          </cell>
          <cell r="M101">
            <v>1</v>
          </cell>
          <cell r="N101">
            <v>1</v>
          </cell>
          <cell r="O101">
            <v>18165</v>
          </cell>
          <cell r="P101">
            <v>136.23749999999998</v>
          </cell>
          <cell r="Q101">
            <v>0</v>
          </cell>
          <cell r="R101">
            <v>18301.2375</v>
          </cell>
          <cell r="S101">
            <v>3001.40295</v>
          </cell>
          <cell r="T101">
            <v>1438.386125</v>
          </cell>
          <cell r="U101">
            <v>22741.026575</v>
          </cell>
        </row>
        <row r="102">
          <cell r="C102" t="str">
            <v>N122A</v>
          </cell>
          <cell r="D102" t="str">
            <v>P.3835</v>
          </cell>
          <cell r="E102">
            <v>10600</v>
          </cell>
          <cell r="G102" t="str">
            <v>ESD</v>
          </cell>
          <cell r="I102" t="str">
            <v>VACANCY</v>
          </cell>
          <cell r="J102" t="str">
            <v>Clerical Ass't</v>
          </cell>
          <cell r="K102" t="str">
            <v>M</v>
          </cell>
          <cell r="L102">
            <v>3</v>
          </cell>
          <cell r="M102">
            <v>1</v>
          </cell>
          <cell r="N102">
            <v>1</v>
          </cell>
          <cell r="O102">
            <v>15743</v>
          </cell>
          <cell r="P102">
            <v>118.07249999999999</v>
          </cell>
          <cell r="Q102">
            <v>151.8838000000008</v>
          </cell>
          <cell r="R102">
            <v>16012.956300000002</v>
          </cell>
          <cell r="T102">
            <v>1186.6751930000003</v>
          </cell>
          <cell r="U102">
            <v>17199.631493</v>
          </cell>
          <cell r="V102" t="str">
            <v>L Armstrong's old post</v>
          </cell>
        </row>
        <row r="105">
          <cell r="E105">
            <v>10600</v>
          </cell>
          <cell r="I105" t="str">
            <v>ADMIN OVERTIME</v>
          </cell>
          <cell r="O105">
            <v>2217.59</v>
          </cell>
          <cell r="P105">
            <v>16.631925</v>
          </cell>
          <cell r="R105">
            <v>2234.2219250000003</v>
          </cell>
          <cell r="T105">
            <v>245.76441175000002</v>
          </cell>
          <cell r="U105">
            <v>2479.98633675</v>
          </cell>
        </row>
        <row r="107">
          <cell r="I107" t="str">
            <v>ADMIN STAFF</v>
          </cell>
          <cell r="K107">
            <v>9</v>
          </cell>
          <cell r="M107">
            <v>9</v>
          </cell>
          <cell r="O107">
            <v>223763.59</v>
          </cell>
          <cell r="P107">
            <v>1678.226925</v>
          </cell>
          <cell r="Q107">
            <v>1701.7468333333345</v>
          </cell>
          <cell r="R107">
            <v>227143.56375833333</v>
          </cell>
          <cell r="S107">
            <v>23082.62739746667</v>
          </cell>
          <cell r="T107">
            <v>19813.042013416667</v>
          </cell>
          <cell r="U107">
            <v>270039.2331692166</v>
          </cell>
          <cell r="V107">
            <v>0</v>
          </cell>
        </row>
        <row r="109">
          <cell r="E109">
            <v>10600</v>
          </cell>
          <cell r="G109" t="str">
            <v>ESD</v>
          </cell>
          <cell r="I109" t="str">
            <v>VACANCY</v>
          </cell>
          <cell r="J109" t="str">
            <v>Prof</v>
          </cell>
          <cell r="K109" t="str">
            <v>M</v>
          </cell>
          <cell r="M109">
            <v>1</v>
          </cell>
          <cell r="N109">
            <v>1</v>
          </cell>
          <cell r="O109">
            <v>50000</v>
          </cell>
          <cell r="P109">
            <v>375</v>
          </cell>
          <cell r="Q109">
            <v>496.2231000000029</v>
          </cell>
          <cell r="R109">
            <v>50871.2231</v>
          </cell>
          <cell r="S109">
            <v>8342.880588400001</v>
          </cell>
          <cell r="T109">
            <v>5021.084541</v>
          </cell>
          <cell r="U109">
            <v>64235.18822940001</v>
          </cell>
          <cell r="V109" t="str">
            <v>Potential Appointment of Dr Wang, otherwise post to be excluded. </v>
          </cell>
        </row>
        <row r="111">
          <cell r="I111" t="str">
            <v>MQRG STAFF</v>
          </cell>
          <cell r="K111">
            <v>1</v>
          </cell>
          <cell r="M111">
            <v>1</v>
          </cell>
          <cell r="O111">
            <v>50000</v>
          </cell>
          <cell r="P111">
            <v>375</v>
          </cell>
          <cell r="Q111">
            <v>496.2231000000029</v>
          </cell>
          <cell r="R111">
            <v>50871.2231</v>
          </cell>
          <cell r="S111">
            <v>8342.880588400001</v>
          </cell>
          <cell r="T111">
            <v>5021.084541</v>
          </cell>
          <cell r="U111">
            <v>64235.18822940001</v>
          </cell>
          <cell r="V111">
            <v>0</v>
          </cell>
        </row>
        <row r="113">
          <cell r="C113" t="str">
            <v>N336K</v>
          </cell>
          <cell r="D113" t="str">
            <v>P.2338</v>
          </cell>
          <cell r="E113">
            <v>10600</v>
          </cell>
          <cell r="F113" t="str">
            <v>0001120</v>
          </cell>
          <cell r="G113" t="str">
            <v>ESD</v>
          </cell>
          <cell r="H113" t="str">
            <v>A</v>
          </cell>
          <cell r="I113" t="str">
            <v>MASON</v>
          </cell>
          <cell r="J113" t="str">
            <v>Technician</v>
          </cell>
          <cell r="K113" t="str">
            <v>M</v>
          </cell>
          <cell r="L113">
            <v>7</v>
          </cell>
          <cell r="M113">
            <v>1</v>
          </cell>
          <cell r="N113">
            <v>1</v>
          </cell>
          <cell r="O113">
            <v>36911</v>
          </cell>
          <cell r="P113">
            <v>276.8325</v>
          </cell>
          <cell r="Q113">
            <v>369.30650000000117</v>
          </cell>
          <cell r="R113">
            <v>37557.138999999996</v>
          </cell>
          <cell r="S113">
            <v>6159.370795999999</v>
          </cell>
          <cell r="T113">
            <v>3556.5352899999993</v>
          </cell>
          <cell r="U113">
            <v>47273.045086</v>
          </cell>
        </row>
        <row r="114">
          <cell r="C114" t="str">
            <v>N035C</v>
          </cell>
          <cell r="D114" t="str">
            <v>P.790</v>
          </cell>
          <cell r="E114">
            <v>10600</v>
          </cell>
          <cell r="F114" t="str">
            <v>0004777</v>
          </cell>
          <cell r="G114" t="str">
            <v>ESD</v>
          </cell>
          <cell r="H114" t="str">
            <v>J</v>
          </cell>
          <cell r="I114" t="str">
            <v>CUNNINGHAM</v>
          </cell>
          <cell r="J114" t="str">
            <v>Technician</v>
          </cell>
          <cell r="K114" t="str">
            <v>M</v>
          </cell>
          <cell r="L114">
            <v>6</v>
          </cell>
          <cell r="M114">
            <v>1</v>
          </cell>
          <cell r="N114">
            <v>1</v>
          </cell>
          <cell r="O114">
            <v>30914</v>
          </cell>
          <cell r="P114">
            <v>231.855</v>
          </cell>
          <cell r="Q114">
            <v>308.622333333334</v>
          </cell>
          <cell r="R114">
            <v>31454.477333333332</v>
          </cell>
          <cell r="S114">
            <v>5158.5342826666665</v>
          </cell>
          <cell r="T114">
            <v>2885.2425066666665</v>
          </cell>
          <cell r="U114">
            <v>39498.254122666665</v>
          </cell>
        </row>
        <row r="115">
          <cell r="C115" t="str">
            <v>N066C</v>
          </cell>
          <cell r="D115" t="str">
            <v>P.744</v>
          </cell>
          <cell r="E115">
            <v>10600</v>
          </cell>
          <cell r="G115" t="str">
            <v>ESD</v>
          </cell>
          <cell r="I115" t="str">
            <v>VACANCY</v>
          </cell>
          <cell r="J115" t="str">
            <v>Technician</v>
          </cell>
          <cell r="K115" t="str">
            <v>M</v>
          </cell>
          <cell r="L115">
            <v>6</v>
          </cell>
          <cell r="M115">
            <v>1</v>
          </cell>
          <cell r="N115">
            <v>1</v>
          </cell>
          <cell r="O115">
            <v>28289</v>
          </cell>
          <cell r="P115">
            <v>212.1675</v>
          </cell>
          <cell r="Q115">
            <v>283.30836666666676</v>
          </cell>
          <cell r="R115">
            <v>28784.475866666668</v>
          </cell>
          <cell r="S115">
            <v>4720.654042133334</v>
          </cell>
          <cell r="T115">
            <v>2591.5423453333333</v>
          </cell>
          <cell r="U115">
            <v>36096.67225413334</v>
          </cell>
          <cell r="V115" t="str">
            <v>R Henderson's old post</v>
          </cell>
        </row>
        <row r="116">
          <cell r="C116" t="str">
            <v>N118C</v>
          </cell>
          <cell r="D116" t="str">
            <v>P.792</v>
          </cell>
          <cell r="E116">
            <v>10600</v>
          </cell>
          <cell r="F116" t="str">
            <v>0004780</v>
          </cell>
          <cell r="G116" t="str">
            <v>ESD</v>
          </cell>
          <cell r="H116" t="str">
            <v>J</v>
          </cell>
          <cell r="I116" t="str">
            <v>MCCUSKER</v>
          </cell>
          <cell r="J116" t="str">
            <v>Technician</v>
          </cell>
          <cell r="K116" t="str">
            <v>M</v>
          </cell>
          <cell r="L116">
            <v>7</v>
          </cell>
          <cell r="M116">
            <v>1</v>
          </cell>
          <cell r="N116">
            <v>1</v>
          </cell>
          <cell r="O116">
            <v>33780</v>
          </cell>
          <cell r="P116">
            <v>253.35</v>
          </cell>
          <cell r="Q116">
            <v>344.6860666666689</v>
          </cell>
          <cell r="R116">
            <v>34378.03606666667</v>
          </cell>
          <cell r="S116">
            <v>5637.997914933334</v>
          </cell>
          <cell r="T116">
            <v>3206.8339673333335</v>
          </cell>
          <cell r="U116">
            <v>43222.86794893334</v>
          </cell>
        </row>
        <row r="117">
          <cell r="C117" t="str">
            <v>N173C</v>
          </cell>
          <cell r="D117" t="str">
            <v>P.786</v>
          </cell>
          <cell r="E117">
            <v>10600</v>
          </cell>
          <cell r="F117" t="str">
            <v>0004773</v>
          </cell>
          <cell r="G117" t="str">
            <v>ESD</v>
          </cell>
          <cell r="H117" t="str">
            <v>A</v>
          </cell>
          <cell r="I117" t="str">
            <v>SIMPSON</v>
          </cell>
          <cell r="J117" t="str">
            <v>Technician</v>
          </cell>
          <cell r="K117" t="str">
            <v>M</v>
          </cell>
          <cell r="L117">
            <v>6</v>
          </cell>
          <cell r="M117">
            <v>1</v>
          </cell>
          <cell r="N117">
            <v>1</v>
          </cell>
          <cell r="O117">
            <v>28289</v>
          </cell>
          <cell r="P117">
            <v>212.1675</v>
          </cell>
          <cell r="Q117">
            <v>283.30836666666676</v>
          </cell>
          <cell r="R117">
            <v>28784.475866666668</v>
          </cell>
          <cell r="S117">
            <v>4720.654042133334</v>
          </cell>
          <cell r="T117">
            <v>2591.5423453333333</v>
          </cell>
          <cell r="U117">
            <v>36096.67225413334</v>
          </cell>
        </row>
        <row r="118">
          <cell r="C118" t="str">
            <v>N031C</v>
          </cell>
          <cell r="D118" t="str">
            <v>P.734</v>
          </cell>
          <cell r="E118">
            <v>10600</v>
          </cell>
          <cell r="F118" t="str">
            <v>0000382</v>
          </cell>
          <cell r="G118" t="str">
            <v>ESD</v>
          </cell>
          <cell r="H118" t="str">
            <v>A</v>
          </cell>
          <cell r="I118" t="str">
            <v>FLOYD</v>
          </cell>
          <cell r="J118" t="str">
            <v>Technician</v>
          </cell>
          <cell r="K118" t="str">
            <v>M</v>
          </cell>
          <cell r="L118">
            <v>5</v>
          </cell>
          <cell r="M118">
            <v>1</v>
          </cell>
          <cell r="N118">
            <v>1</v>
          </cell>
          <cell r="O118">
            <v>25889</v>
          </cell>
          <cell r="P118">
            <v>194.1675</v>
          </cell>
          <cell r="Q118">
            <v>259.03470000000016</v>
          </cell>
          <cell r="R118">
            <v>26342.2022</v>
          </cell>
          <cell r="S118">
            <v>4320.1211608</v>
          </cell>
          <cell r="T118">
            <v>2322.892242</v>
          </cell>
          <cell r="U118">
            <v>32985.2156028</v>
          </cell>
        </row>
        <row r="119">
          <cell r="C119" t="str">
            <v>N132C</v>
          </cell>
          <cell r="D119" t="str">
            <v>P.793</v>
          </cell>
          <cell r="E119">
            <v>10600</v>
          </cell>
          <cell r="F119" t="str">
            <v>0004781</v>
          </cell>
          <cell r="G119" t="str">
            <v>ESD</v>
          </cell>
          <cell r="H119" t="str">
            <v>B</v>
          </cell>
          <cell r="I119" t="str">
            <v>MCMAHON</v>
          </cell>
          <cell r="J119" t="str">
            <v>Technician</v>
          </cell>
          <cell r="K119" t="str">
            <v>M</v>
          </cell>
          <cell r="L119">
            <v>5</v>
          </cell>
          <cell r="M119">
            <v>1</v>
          </cell>
          <cell r="N119">
            <v>1</v>
          </cell>
          <cell r="O119">
            <v>25889</v>
          </cell>
          <cell r="P119">
            <v>194.1675</v>
          </cell>
          <cell r="Q119">
            <v>259.03470000000016</v>
          </cell>
          <cell r="R119">
            <v>26342.2022</v>
          </cell>
          <cell r="S119">
            <v>4320.1211608</v>
          </cell>
          <cell r="T119">
            <v>2322.892242</v>
          </cell>
          <cell r="U119">
            <v>32985.2156028</v>
          </cell>
        </row>
        <row r="120">
          <cell r="C120" t="str">
            <v>N233C</v>
          </cell>
          <cell r="D120" t="str">
            <v>P.761</v>
          </cell>
          <cell r="E120">
            <v>10600</v>
          </cell>
          <cell r="F120" t="str">
            <v>0001174</v>
          </cell>
          <cell r="G120" t="str">
            <v>ESD</v>
          </cell>
          <cell r="H120" t="str">
            <v>S</v>
          </cell>
          <cell r="I120" t="str">
            <v>LEEPER</v>
          </cell>
          <cell r="J120" t="str">
            <v>Technician</v>
          </cell>
          <cell r="K120" t="str">
            <v>M</v>
          </cell>
          <cell r="L120">
            <v>5</v>
          </cell>
          <cell r="M120">
            <v>1</v>
          </cell>
          <cell r="N120">
            <v>1</v>
          </cell>
          <cell r="O120">
            <v>25889</v>
          </cell>
          <cell r="P120">
            <v>194.1675</v>
          </cell>
          <cell r="Q120">
            <v>259.03470000000016</v>
          </cell>
          <cell r="R120">
            <v>26342.2022</v>
          </cell>
          <cell r="S120">
            <v>4320.1211608</v>
          </cell>
          <cell r="T120">
            <v>2322.892242</v>
          </cell>
          <cell r="U120">
            <v>32985.2156028</v>
          </cell>
        </row>
        <row r="121">
          <cell r="C121" t="str">
            <v>N052C</v>
          </cell>
          <cell r="D121" t="str">
            <v>P.1600</v>
          </cell>
          <cell r="E121">
            <v>10600</v>
          </cell>
          <cell r="F121" t="str">
            <v>0004779</v>
          </cell>
          <cell r="G121" t="str">
            <v>ESD</v>
          </cell>
          <cell r="H121" t="str">
            <v>A</v>
          </cell>
          <cell r="I121" t="str">
            <v>DYNES</v>
          </cell>
          <cell r="J121" t="str">
            <v>Technician</v>
          </cell>
          <cell r="K121" t="str">
            <v>M</v>
          </cell>
          <cell r="L121">
            <v>5</v>
          </cell>
          <cell r="M121">
            <v>1</v>
          </cell>
          <cell r="N121">
            <v>1</v>
          </cell>
          <cell r="O121">
            <v>25889</v>
          </cell>
          <cell r="P121">
            <v>194.1675</v>
          </cell>
          <cell r="Q121">
            <v>259.03470000000016</v>
          </cell>
          <cell r="R121">
            <v>26342.2022</v>
          </cell>
          <cell r="S121">
            <v>4320.1211608</v>
          </cell>
          <cell r="T121">
            <v>2322.892242</v>
          </cell>
          <cell r="U121">
            <v>32985.2156028</v>
          </cell>
        </row>
        <row r="122">
          <cell r="C122" t="str">
            <v>N274C</v>
          </cell>
          <cell r="D122" t="str">
            <v>P.745</v>
          </cell>
          <cell r="E122">
            <v>10600</v>
          </cell>
          <cell r="F122" t="str">
            <v>0001105</v>
          </cell>
          <cell r="G122" t="str">
            <v>ESD</v>
          </cell>
          <cell r="H122" t="str">
            <v>C</v>
          </cell>
          <cell r="I122" t="str">
            <v>RUSSELL</v>
          </cell>
          <cell r="J122" t="str">
            <v>Technician</v>
          </cell>
          <cell r="K122" t="str">
            <v>M</v>
          </cell>
          <cell r="L122">
            <v>5</v>
          </cell>
          <cell r="M122">
            <v>1</v>
          </cell>
          <cell r="N122">
            <v>1</v>
          </cell>
          <cell r="O122">
            <v>25889</v>
          </cell>
          <cell r="P122">
            <v>194.1675</v>
          </cell>
          <cell r="Q122">
            <v>259.03470000000016</v>
          </cell>
          <cell r="R122">
            <v>26342.2022</v>
          </cell>
          <cell r="S122">
            <v>4320.1211608</v>
          </cell>
          <cell r="T122">
            <v>2322.892242</v>
          </cell>
          <cell r="U122">
            <v>32985.2156028</v>
          </cell>
        </row>
        <row r="123">
          <cell r="C123" t="str">
            <v>N105C</v>
          </cell>
          <cell r="D123" t="str">
            <v>P.787</v>
          </cell>
          <cell r="E123">
            <v>10600</v>
          </cell>
          <cell r="F123" t="str">
            <v>0004774</v>
          </cell>
          <cell r="G123" t="str">
            <v>ESD</v>
          </cell>
          <cell r="H123" t="str">
            <v>R</v>
          </cell>
          <cell r="I123" t="str">
            <v>LIDDELL</v>
          </cell>
          <cell r="J123" t="str">
            <v>Technician</v>
          </cell>
          <cell r="K123" t="str">
            <v>M</v>
          </cell>
          <cell r="L123">
            <v>5</v>
          </cell>
          <cell r="M123">
            <v>1</v>
          </cell>
          <cell r="N123">
            <v>1</v>
          </cell>
          <cell r="O123">
            <v>25889</v>
          </cell>
          <cell r="P123">
            <v>194.1675</v>
          </cell>
          <cell r="Q123">
            <v>259.03470000000016</v>
          </cell>
          <cell r="R123">
            <v>26342.2022</v>
          </cell>
          <cell r="S123">
            <v>4320.1211608</v>
          </cell>
          <cell r="T123">
            <v>2322.892242</v>
          </cell>
          <cell r="U123">
            <v>32985.2156028</v>
          </cell>
        </row>
        <row r="124">
          <cell r="C124" t="str">
            <v>N214C</v>
          </cell>
          <cell r="D124" t="str">
            <v>P.760</v>
          </cell>
          <cell r="E124">
            <v>10600</v>
          </cell>
          <cell r="F124" t="str">
            <v>0001169</v>
          </cell>
          <cell r="G124" t="str">
            <v>ESD</v>
          </cell>
          <cell r="H124" t="str">
            <v>I</v>
          </cell>
          <cell r="I124" t="str">
            <v>HAMILTON</v>
          </cell>
          <cell r="J124" t="str">
            <v>Technician</v>
          </cell>
          <cell r="K124" t="str">
            <v>M</v>
          </cell>
          <cell r="L124">
            <v>5</v>
          </cell>
          <cell r="M124">
            <v>1</v>
          </cell>
          <cell r="N124">
            <v>1</v>
          </cell>
          <cell r="O124">
            <v>25889</v>
          </cell>
          <cell r="P124">
            <v>194.1675</v>
          </cell>
          <cell r="Q124">
            <v>259.03470000000016</v>
          </cell>
          <cell r="R124">
            <v>26342.2022</v>
          </cell>
          <cell r="S124">
            <v>4320.1211608</v>
          </cell>
          <cell r="T124">
            <v>2322.892242</v>
          </cell>
          <cell r="U124">
            <v>32985.2156028</v>
          </cell>
        </row>
        <row r="125">
          <cell r="C125" t="str">
            <v>N525C</v>
          </cell>
          <cell r="D125" t="str">
            <v>P.747</v>
          </cell>
          <cell r="E125">
            <v>10600</v>
          </cell>
          <cell r="F125" t="str">
            <v>0001129</v>
          </cell>
          <cell r="G125" t="str">
            <v>ESD</v>
          </cell>
          <cell r="H125" t="str">
            <v>D</v>
          </cell>
          <cell r="I125" t="str">
            <v>LEITCH</v>
          </cell>
          <cell r="J125" t="str">
            <v>Technician</v>
          </cell>
          <cell r="K125" t="str">
            <v>M</v>
          </cell>
          <cell r="L125">
            <v>5</v>
          </cell>
          <cell r="M125">
            <v>1</v>
          </cell>
          <cell r="N125">
            <v>1</v>
          </cell>
          <cell r="O125">
            <v>25889</v>
          </cell>
          <cell r="P125">
            <v>194.1675</v>
          </cell>
          <cell r="Q125">
            <v>259.03470000000016</v>
          </cell>
          <cell r="R125">
            <v>26342.2022</v>
          </cell>
          <cell r="S125">
            <v>4320.1211608</v>
          </cell>
          <cell r="T125">
            <v>2322.892242</v>
          </cell>
          <cell r="U125">
            <v>32985.2156028</v>
          </cell>
        </row>
        <row r="126">
          <cell r="C126" t="str">
            <v>N256C</v>
          </cell>
          <cell r="D126" t="str">
            <v>P.2260</v>
          </cell>
          <cell r="E126">
            <v>10600</v>
          </cell>
          <cell r="F126" t="str">
            <v>0007714</v>
          </cell>
          <cell r="G126" t="str">
            <v>ESD</v>
          </cell>
          <cell r="H126" t="str">
            <v>J</v>
          </cell>
          <cell r="I126" t="str">
            <v>GRAHAM</v>
          </cell>
          <cell r="J126" t="str">
            <v>Technician</v>
          </cell>
          <cell r="K126" t="str">
            <v>M</v>
          </cell>
          <cell r="L126">
            <v>5</v>
          </cell>
          <cell r="M126">
            <v>1</v>
          </cell>
          <cell r="N126">
            <v>1</v>
          </cell>
          <cell r="O126">
            <v>25889</v>
          </cell>
          <cell r="P126">
            <v>194.1675</v>
          </cell>
          <cell r="Q126">
            <v>259.03470000000016</v>
          </cell>
          <cell r="R126">
            <v>26342.2022</v>
          </cell>
          <cell r="S126">
            <v>4320.1211608</v>
          </cell>
          <cell r="T126">
            <v>2322.892242</v>
          </cell>
          <cell r="U126">
            <v>32985.2156028</v>
          </cell>
        </row>
        <row r="127">
          <cell r="C127" t="str">
            <v>N001C</v>
          </cell>
          <cell r="D127" t="str">
            <v>P.791</v>
          </cell>
          <cell r="E127">
            <v>10600</v>
          </cell>
          <cell r="F127" t="str">
            <v>0004778</v>
          </cell>
          <cell r="G127" t="str">
            <v>ESD</v>
          </cell>
          <cell r="H127" t="str">
            <v>R</v>
          </cell>
          <cell r="I127" t="str">
            <v>ADAMSON</v>
          </cell>
          <cell r="J127" t="str">
            <v>Technician</v>
          </cell>
          <cell r="K127" t="str">
            <v>M</v>
          </cell>
          <cell r="L127">
            <v>5</v>
          </cell>
          <cell r="M127">
            <v>1</v>
          </cell>
          <cell r="N127">
            <v>1</v>
          </cell>
          <cell r="O127">
            <v>24402</v>
          </cell>
          <cell r="P127">
            <v>183.015</v>
          </cell>
          <cell r="Q127">
            <v>236.84163333333223</v>
          </cell>
          <cell r="R127">
            <v>24821.856633333333</v>
          </cell>
          <cell r="S127">
            <v>4070.784487866667</v>
          </cell>
          <cell r="T127">
            <v>2155.6542296666667</v>
          </cell>
          <cell r="U127">
            <v>31048.295350866665</v>
          </cell>
        </row>
        <row r="130">
          <cell r="E130">
            <v>10600</v>
          </cell>
          <cell r="I130" t="str">
            <v>TECHNICIAN OVERTIME</v>
          </cell>
          <cell r="O130">
            <v>17517.21</v>
          </cell>
          <cell r="P130">
            <v>131.379075</v>
          </cell>
          <cell r="R130">
            <v>17648.589075</v>
          </cell>
          <cell r="T130">
            <v>1941.34479825</v>
          </cell>
          <cell r="U130">
            <v>19589.93387325</v>
          </cell>
        </row>
        <row r="132">
          <cell r="I132" t="str">
            <v>TECHNICIAN STAFF</v>
          </cell>
          <cell r="K132">
            <v>15</v>
          </cell>
          <cell r="M132">
            <v>15</v>
          </cell>
          <cell r="O132">
            <v>433103.21</v>
          </cell>
          <cell r="P132">
            <v>3248.274075</v>
          </cell>
          <cell r="Q132">
            <v>4157.385566666671</v>
          </cell>
          <cell r="R132">
            <v>440508.86964166665</v>
          </cell>
          <cell r="S132">
            <v>69349.08601293335</v>
          </cell>
          <cell r="T132">
            <v>39834.725660583346</v>
          </cell>
          <cell r="U132">
            <v>549692.6813151835</v>
          </cell>
        </row>
        <row r="135">
          <cell r="E135">
            <v>10600</v>
          </cell>
          <cell r="F135" t="str">
            <v>022492</v>
          </cell>
          <cell r="G135" t="str">
            <v>ESD</v>
          </cell>
          <cell r="H135" t="str">
            <v>V</v>
          </cell>
          <cell r="I135" t="str">
            <v>SREERANGA CHETTY</v>
          </cell>
          <cell r="J135" t="str">
            <v>TEMP RES ASST 1B</v>
          </cell>
          <cell r="K135" t="str">
            <v>M</v>
          </cell>
          <cell r="L135" t="str">
            <v>TEMP RES ASST 1B</v>
          </cell>
          <cell r="M135">
            <v>1</v>
          </cell>
          <cell r="N135">
            <v>0</v>
          </cell>
          <cell r="O135">
            <v>21477</v>
          </cell>
          <cell r="P135">
            <v>161.0775</v>
          </cell>
          <cell r="Q135">
            <v>0</v>
          </cell>
          <cell r="R135">
            <v>21638.0775</v>
          </cell>
          <cell r="T135">
            <v>1805.438525</v>
          </cell>
          <cell r="U135">
            <v>0</v>
          </cell>
          <cell r="V135" t="str">
            <v>R1026 EPSRC/NEW APPROACH TO PARTIAL DISCHARGE MEASUREMENTS / No NFA Info. Contract Expires 18/03/07</v>
          </cell>
        </row>
        <row r="136">
          <cell r="E136">
            <v>10600</v>
          </cell>
          <cell r="F136" t="str">
            <v>010787</v>
          </cell>
          <cell r="G136" t="str">
            <v>ESD</v>
          </cell>
          <cell r="H136" t="str">
            <v>A</v>
          </cell>
          <cell r="I136" t="str">
            <v>COWELL</v>
          </cell>
          <cell r="J136" t="str">
            <v>PROJECT ENGR</v>
          </cell>
          <cell r="K136" t="str">
            <v>M</v>
          </cell>
          <cell r="L136" t="str">
            <v>PROJECT ENGR</v>
          </cell>
          <cell r="M136">
            <v>1</v>
          </cell>
          <cell r="N136">
            <v>1</v>
          </cell>
          <cell r="O136">
            <v>30891</v>
          </cell>
          <cell r="P136">
            <v>231.6825</v>
          </cell>
          <cell r="Q136">
            <v>300.6466999999999</v>
          </cell>
          <cell r="R136">
            <v>31423.3292</v>
          </cell>
          <cell r="S136">
            <v>4242.149442</v>
          </cell>
          <cell r="T136">
            <v>2881.816212</v>
          </cell>
          <cell r="U136">
            <v>38547.294854</v>
          </cell>
          <cell r="V136" t="str">
            <v>R2051 Development of Web-based Learning Materials  / No NFA Info</v>
          </cell>
        </row>
        <row r="137">
          <cell r="E137">
            <v>10600</v>
          </cell>
          <cell r="F137" t="str">
            <v>021962</v>
          </cell>
          <cell r="G137" t="str">
            <v>ESD</v>
          </cell>
          <cell r="H137" t="str">
            <v>R</v>
          </cell>
          <cell r="I137" t="str">
            <v>LIU</v>
          </cell>
          <cell r="J137" t="str">
            <v>RES ASST 1A</v>
          </cell>
          <cell r="K137" t="str">
            <v>M</v>
          </cell>
          <cell r="L137" t="str">
            <v>RES ASST 1A</v>
          </cell>
          <cell r="M137">
            <v>1</v>
          </cell>
          <cell r="N137">
            <v>0.20833333333333331</v>
          </cell>
          <cell r="O137">
            <v>22669</v>
          </cell>
          <cell r="P137">
            <v>170.01749999999998</v>
          </cell>
          <cell r="Q137">
            <v>223.3177333333321</v>
          </cell>
          <cell r="R137">
            <v>23062.335233333335</v>
          </cell>
          <cell r="S137">
            <v>3113.4152565000004</v>
          </cell>
          <cell r="T137">
            <v>1962.1068756666668</v>
          </cell>
          <cell r="U137">
            <v>5862.0536178125</v>
          </cell>
          <cell r="V137" t="str">
            <v>R2057 Development of an OIPDS  /  No NFA Info. Contract Expires 16/10/07</v>
          </cell>
        </row>
        <row r="138">
          <cell r="E138">
            <v>10600</v>
          </cell>
          <cell r="F138" t="str">
            <v>021940</v>
          </cell>
          <cell r="G138" t="str">
            <v>ESD</v>
          </cell>
          <cell r="H138" t="str">
            <v>J</v>
          </cell>
          <cell r="I138" t="str">
            <v>ROFFE</v>
          </cell>
          <cell r="J138" t="str">
            <v>RA GRADE 1A</v>
          </cell>
          <cell r="K138" t="str">
            <v>M</v>
          </cell>
          <cell r="L138" t="str">
            <v>RA GRADE 1A</v>
          </cell>
          <cell r="M138">
            <v>1</v>
          </cell>
          <cell r="N138">
            <v>0.20833333333333331</v>
          </cell>
          <cell r="O138">
            <v>24839</v>
          </cell>
          <cell r="P138">
            <v>186.2925</v>
          </cell>
          <cell r="Q138">
            <v>244.1237333333338</v>
          </cell>
          <cell r="R138">
            <v>25269.416233333333</v>
          </cell>
          <cell r="T138">
            <v>2204.885785666667</v>
          </cell>
          <cell r="U138">
            <v>5723.812920625</v>
          </cell>
          <cell r="V138" t="str">
            <v>R2057 Development of an OIPDS  /  No NFA Info. Contract Expires 16/10/07</v>
          </cell>
        </row>
        <row r="139">
          <cell r="E139">
            <v>10600</v>
          </cell>
          <cell r="F139" t="str">
            <v>021731</v>
          </cell>
          <cell r="G139" t="str">
            <v>ESD</v>
          </cell>
          <cell r="H139" t="str">
            <v>S</v>
          </cell>
          <cell r="I139" t="str">
            <v>LALAOUNIS</v>
          </cell>
          <cell r="J139" t="str">
            <v>TEMP RES 1B</v>
          </cell>
          <cell r="K139" t="str">
            <v>M</v>
          </cell>
          <cell r="L139" t="str">
            <v>TEMP RES 1B</v>
          </cell>
          <cell r="M139">
            <v>1</v>
          </cell>
          <cell r="N139">
            <v>0</v>
          </cell>
          <cell r="O139">
            <v>22669</v>
          </cell>
          <cell r="P139">
            <v>170.01749999999998</v>
          </cell>
          <cell r="Q139">
            <v>223.3177333333321</v>
          </cell>
          <cell r="R139">
            <v>23062.335233333335</v>
          </cell>
          <cell r="T139">
            <v>1962.1068756666668</v>
          </cell>
          <cell r="U139">
            <v>0</v>
          </cell>
          <cell r="V139" t="str">
            <v>R3013 KTP - Curious Oranj  /  No NFA Info. Contract Expires 31/05/2007</v>
          </cell>
        </row>
        <row r="140">
          <cell r="E140">
            <v>10600</v>
          </cell>
          <cell r="F140" t="str">
            <v>022212</v>
          </cell>
          <cell r="G140" t="str">
            <v>ESD</v>
          </cell>
          <cell r="H140" t="str">
            <v>K</v>
          </cell>
          <cell r="I140" t="str">
            <v>BROWN</v>
          </cell>
          <cell r="J140" t="str">
            <v>TEMP RES 1B</v>
          </cell>
          <cell r="K140" t="str">
            <v>M</v>
          </cell>
          <cell r="L140" t="str">
            <v>TEMP RES 1B</v>
          </cell>
          <cell r="M140">
            <v>1</v>
          </cell>
          <cell r="N140">
            <v>1</v>
          </cell>
          <cell r="O140">
            <v>21477</v>
          </cell>
          <cell r="P140">
            <v>161.0775</v>
          </cell>
          <cell r="Q140">
            <v>0</v>
          </cell>
          <cell r="R140">
            <v>21638.0775</v>
          </cell>
          <cell r="S140">
            <v>2921.1404625</v>
          </cell>
          <cell r="T140">
            <v>1805.438525</v>
          </cell>
          <cell r="U140">
            <v>26364.6564875</v>
          </cell>
          <cell r="V140" t="str">
            <v>R3019 KTP1042 - CALDERVALE  / No NFA Info</v>
          </cell>
        </row>
        <row r="141">
          <cell r="E141">
            <v>10600</v>
          </cell>
          <cell r="F141" t="str">
            <v>022138</v>
          </cell>
          <cell r="G141" t="str">
            <v>ESD</v>
          </cell>
          <cell r="H141" t="str">
            <v>H</v>
          </cell>
          <cell r="I141" t="str">
            <v>ROLPH</v>
          </cell>
          <cell r="J141" t="str">
            <v>R6014</v>
          </cell>
          <cell r="K141" t="str">
            <v>M</v>
          </cell>
          <cell r="L141">
            <v>6</v>
          </cell>
          <cell r="M141">
            <v>0.5</v>
          </cell>
          <cell r="N141">
            <v>0</v>
          </cell>
          <cell r="O141">
            <v>30914</v>
          </cell>
          <cell r="P141">
            <v>231.855</v>
          </cell>
          <cell r="Q141">
            <v>308.622333333334</v>
          </cell>
          <cell r="R141">
            <v>15727.238666666666</v>
          </cell>
          <cell r="S141">
            <v>2123.17722</v>
          </cell>
          <cell r="T141">
            <v>1155.2462533333332</v>
          </cell>
          <cell r="U141">
            <v>0</v>
          </cell>
          <cell r="V141" t="str">
            <v>R6014 SCOTTISH RESOURCE CENTRE FOR WOMEN IN SCIENCE ENG &amp; TECH. Contract Expires 30/06/07.</v>
          </cell>
        </row>
        <row r="142">
          <cell r="E142">
            <v>10600</v>
          </cell>
          <cell r="G142" t="str">
            <v>ESD</v>
          </cell>
          <cell r="H142" t="str">
            <v>C</v>
          </cell>
          <cell r="I142" t="str">
            <v>CLARK</v>
          </cell>
          <cell r="J142" t="str">
            <v>KTP ASSOCIATE</v>
          </cell>
          <cell r="K142" t="str">
            <v>M</v>
          </cell>
          <cell r="M142">
            <v>1</v>
          </cell>
          <cell r="N142">
            <v>1</v>
          </cell>
          <cell r="O142">
            <v>20085</v>
          </cell>
          <cell r="P142">
            <v>150.6375</v>
          </cell>
          <cell r="Q142">
            <v>205.6326333333333</v>
          </cell>
          <cell r="R142">
            <v>20441.270133333335</v>
          </cell>
          <cell r="S142">
            <v>2759.5714680000006</v>
          </cell>
          <cell r="T142">
            <v>1673.789714666667</v>
          </cell>
          <cell r="U142">
            <v>24874.631316000003</v>
          </cell>
          <cell r="V142" t="str">
            <v>R3023 KTP001630 NOVOGRAFT LIMITED</v>
          </cell>
        </row>
        <row r="144">
          <cell r="I144" t="str">
            <v>RESEARCH STAFF</v>
          </cell>
          <cell r="K144">
            <v>8</v>
          </cell>
          <cell r="M144">
            <v>7.5</v>
          </cell>
          <cell r="O144">
            <v>195021</v>
          </cell>
          <cell r="P144">
            <v>1462.6575</v>
          </cell>
          <cell r="Q144">
            <v>1505.6608666666652</v>
          </cell>
          <cell r="R144">
            <v>182262.0797</v>
          </cell>
          <cell r="S144">
            <v>15159.453849</v>
          </cell>
          <cell r="T144">
            <v>15450.828767</v>
          </cell>
          <cell r="U144">
            <v>101372.4491959375</v>
          </cell>
        </row>
        <row r="146">
          <cell r="E146">
            <v>10600</v>
          </cell>
          <cell r="F146" t="str">
            <v>022039</v>
          </cell>
          <cell r="G146" t="str">
            <v>ESD</v>
          </cell>
          <cell r="H146" t="str">
            <v>D</v>
          </cell>
          <cell r="I146" t="str">
            <v>SMITH</v>
          </cell>
          <cell r="J146" t="str">
            <v>Admin Ass't</v>
          </cell>
          <cell r="K146" t="str">
            <v>M</v>
          </cell>
          <cell r="L146">
            <v>4</v>
          </cell>
          <cell r="M146">
            <v>0.6</v>
          </cell>
          <cell r="N146">
            <v>0</v>
          </cell>
          <cell r="O146">
            <v>19842</v>
          </cell>
          <cell r="P146">
            <v>148.815</v>
          </cell>
          <cell r="Q146">
            <v>205.6326333333333</v>
          </cell>
          <cell r="R146">
            <v>12117.86858</v>
          </cell>
          <cell r="T146">
            <v>758.2155438000001</v>
          </cell>
          <cell r="U146">
            <v>0</v>
          </cell>
          <cell r="V146" t="str">
            <v>M0009 SESD DEPT A/C. Contract Expires 31/07/07</v>
          </cell>
        </row>
        <row r="147">
          <cell r="E147">
            <v>10600</v>
          </cell>
          <cell r="F147" t="str">
            <v>022039</v>
          </cell>
          <cell r="G147" t="str">
            <v>ESD</v>
          </cell>
          <cell r="H147" t="str">
            <v>D</v>
          </cell>
          <cell r="I147" t="str">
            <v>SMITH</v>
          </cell>
          <cell r="J147" t="str">
            <v>Admin Ass't</v>
          </cell>
          <cell r="K147" t="str">
            <v>M</v>
          </cell>
          <cell r="L147">
            <v>4</v>
          </cell>
          <cell r="M147">
            <v>0.4</v>
          </cell>
          <cell r="N147">
            <v>0</v>
          </cell>
          <cell r="O147">
            <v>19842</v>
          </cell>
          <cell r="P147">
            <v>148.815</v>
          </cell>
          <cell r="Q147">
            <v>205.6326333333333</v>
          </cell>
          <cell r="R147">
            <v>8078.579053333334</v>
          </cell>
          <cell r="T147">
            <v>313.89369586666675</v>
          </cell>
          <cell r="U147">
            <v>0</v>
          </cell>
          <cell r="V147" t="str">
            <v>M7062 RICH Centre. Contract Expires 31/07/07</v>
          </cell>
        </row>
        <row r="148">
          <cell r="E148">
            <v>10600</v>
          </cell>
          <cell r="F148" t="str">
            <v>013131</v>
          </cell>
          <cell r="G148" t="str">
            <v>ESD</v>
          </cell>
          <cell r="H148" t="str">
            <v>J</v>
          </cell>
          <cell r="I148" t="str">
            <v>BROWN</v>
          </cell>
          <cell r="J148" t="str">
            <v>Clerical Ass't</v>
          </cell>
          <cell r="K148" t="str">
            <v>M</v>
          </cell>
          <cell r="L148">
            <v>3</v>
          </cell>
          <cell r="M148">
            <v>0.5</v>
          </cell>
          <cell r="N148">
            <v>0</v>
          </cell>
          <cell r="O148">
            <v>15743</v>
          </cell>
          <cell r="P148">
            <v>118.07249999999999</v>
          </cell>
          <cell r="Q148">
            <v>151.8838000000008</v>
          </cell>
          <cell r="R148">
            <v>8006.478150000001</v>
          </cell>
          <cell r="T148">
            <v>305.9625965000001</v>
          </cell>
          <cell r="U148">
            <v>0</v>
          </cell>
          <cell r="V148" t="str">
            <v>M0192 LTAS STAFF COVER. Contract Expires 31/07/07</v>
          </cell>
        </row>
        <row r="149">
          <cell r="E149">
            <v>10600</v>
          </cell>
          <cell r="F149" t="str">
            <v>022371</v>
          </cell>
          <cell r="G149" t="str">
            <v>ESD</v>
          </cell>
          <cell r="H149" t="str">
            <v>E</v>
          </cell>
          <cell r="I149" t="str">
            <v>BLACKER</v>
          </cell>
          <cell r="J149" t="str">
            <v>TEMP RA 1A 0.2</v>
          </cell>
          <cell r="K149" t="str">
            <v>M</v>
          </cell>
          <cell r="L149" t="str">
            <v>TEMP RA 1A 0.2</v>
          </cell>
          <cell r="M149">
            <v>0.2</v>
          </cell>
          <cell r="N149">
            <v>0</v>
          </cell>
          <cell r="O149">
            <v>21477</v>
          </cell>
          <cell r="P149">
            <v>161.0775</v>
          </cell>
          <cell r="Q149">
            <v>0</v>
          </cell>
          <cell r="R149">
            <v>4327.6155</v>
          </cell>
          <cell r="U149">
            <v>0</v>
          </cell>
          <cell r="V149" t="str">
            <v>M0196 MEASUREMENT &amp; CONTROL DEVELOPMENT /  No NFA Info. Contract Expires 12/05/07</v>
          </cell>
        </row>
        <row r="150">
          <cell r="E150">
            <v>10600</v>
          </cell>
          <cell r="F150" t="str">
            <v>022451</v>
          </cell>
          <cell r="G150" t="str">
            <v>ESD</v>
          </cell>
          <cell r="H150" t="str">
            <v>R</v>
          </cell>
          <cell r="I150" t="str">
            <v>RAMIREZ-INIGUEZ</v>
          </cell>
          <cell r="J150" t="str">
            <v>L</v>
          </cell>
          <cell r="K150" t="str">
            <v>M</v>
          </cell>
          <cell r="L150">
            <v>7</v>
          </cell>
          <cell r="M150">
            <v>1</v>
          </cell>
          <cell r="N150">
            <v>1</v>
          </cell>
          <cell r="O150">
            <v>39159</v>
          </cell>
          <cell r="P150">
            <v>293.6925</v>
          </cell>
          <cell r="Q150">
            <v>392.009133333333</v>
          </cell>
          <cell r="R150">
            <v>39844.70163333333</v>
          </cell>
          <cell r="S150">
            <v>5379.0347205</v>
          </cell>
          <cell r="T150">
            <v>3808.1671796666665</v>
          </cell>
          <cell r="U150">
            <v>49031.90353349999</v>
          </cell>
          <cell r="V150" t="str">
            <v>M0239 MSC DEVELOPMENTS </v>
          </cell>
        </row>
        <row r="151">
          <cell r="E151">
            <v>10600</v>
          </cell>
          <cell r="F151" t="str">
            <v>020036</v>
          </cell>
          <cell r="H151" t="str">
            <v>B</v>
          </cell>
          <cell r="I151" t="str">
            <v>WOOD</v>
          </cell>
          <cell r="J151" t="str">
            <v>MANAGER</v>
          </cell>
          <cell r="K151" t="str">
            <v>M</v>
          </cell>
          <cell r="L151">
            <v>8</v>
          </cell>
          <cell r="M151">
            <v>0.8</v>
          </cell>
          <cell r="N151">
            <v>1</v>
          </cell>
          <cell r="O151">
            <v>48161</v>
          </cell>
          <cell r="P151">
            <v>361.2075</v>
          </cell>
          <cell r="Q151">
            <v>0</v>
          </cell>
          <cell r="R151">
            <v>38817.765999999996</v>
          </cell>
          <cell r="S151">
            <v>6366.113624</v>
          </cell>
          <cell r="T151">
            <v>3695.2042599999995</v>
          </cell>
          <cell r="U151">
            <v>48879.08388399999</v>
          </cell>
          <cell r="V151" t="str">
            <v>T'FERED 0.8 TO M0241 / 0.2 M7105</v>
          </cell>
        </row>
        <row r="152">
          <cell r="E152">
            <v>10600</v>
          </cell>
          <cell r="F152" t="str">
            <v>022275</v>
          </cell>
          <cell r="G152" t="str">
            <v>ESD</v>
          </cell>
          <cell r="H152" t="str">
            <v>A</v>
          </cell>
          <cell r="I152" t="str">
            <v>MCDONACH</v>
          </cell>
          <cell r="K152" t="str">
            <v>M</v>
          </cell>
          <cell r="L152">
            <v>6</v>
          </cell>
          <cell r="M152">
            <v>1</v>
          </cell>
          <cell r="N152">
            <v>1</v>
          </cell>
          <cell r="O152">
            <v>34814</v>
          </cell>
          <cell r="P152">
            <v>261.105</v>
          </cell>
          <cell r="R152">
            <v>35075.105</v>
          </cell>
          <cell r="S152">
            <v>4735.139175000001</v>
          </cell>
          <cell r="T152">
            <v>3283.51155</v>
          </cell>
          <cell r="U152">
            <v>43093.75572500001</v>
          </cell>
          <cell r="V152" t="str">
            <v>M7017 WEB-BASED DEVELOPMENT-WA    /   Above NFA scale</v>
          </cell>
        </row>
        <row r="153">
          <cell r="E153">
            <v>10600</v>
          </cell>
          <cell r="F153" t="str">
            <v>022068</v>
          </cell>
          <cell r="G153" t="str">
            <v>ESD</v>
          </cell>
          <cell r="H153" t="str">
            <v>M</v>
          </cell>
          <cell r="I153" t="str">
            <v>DUFFY</v>
          </cell>
          <cell r="J153" t="str">
            <v>TEMP RA 1A</v>
          </cell>
          <cell r="K153" t="str">
            <v>M</v>
          </cell>
          <cell r="L153">
            <v>7</v>
          </cell>
          <cell r="M153">
            <v>1</v>
          </cell>
          <cell r="N153">
            <v>1</v>
          </cell>
          <cell r="O153">
            <v>33780</v>
          </cell>
          <cell r="P153">
            <v>253.35</v>
          </cell>
          <cell r="Q153">
            <v>344.6860666666689</v>
          </cell>
          <cell r="R153">
            <v>34378.03606666667</v>
          </cell>
          <cell r="S153">
            <v>4641.034869</v>
          </cell>
          <cell r="T153">
            <v>3206.8339673333335</v>
          </cell>
          <cell r="U153">
            <v>42225.904903</v>
          </cell>
          <cell r="V153" t="str">
            <v>M7105 Specialist Support for the future dev of GCU</v>
          </cell>
        </row>
        <row r="154">
          <cell r="E154">
            <v>10600</v>
          </cell>
          <cell r="F154" t="str">
            <v>01275</v>
          </cell>
          <cell r="G154" t="str">
            <v>ESD</v>
          </cell>
          <cell r="H154" t="str">
            <v>C</v>
          </cell>
          <cell r="I154" t="str">
            <v>CHISHOLM</v>
          </cell>
          <cell r="J154" t="str">
            <v>PROFESSOR</v>
          </cell>
          <cell r="K154" t="str">
            <v>M</v>
          </cell>
          <cell r="L154">
            <v>8</v>
          </cell>
          <cell r="M154">
            <v>0.2</v>
          </cell>
          <cell r="N154">
            <v>0.17</v>
          </cell>
          <cell r="O154">
            <v>63594</v>
          </cell>
          <cell r="P154">
            <v>476.955</v>
          </cell>
          <cell r="Q154">
            <v>0</v>
          </cell>
          <cell r="R154">
            <v>12814.191</v>
          </cell>
          <cell r="S154">
            <v>1729.9157850000001</v>
          </cell>
          <cell r="T154">
            <v>834.8110100000001</v>
          </cell>
          <cell r="U154">
            <v>2614.41602515</v>
          </cell>
          <cell r="V154" t="str">
            <v>M0009 SESD DEPT A/C. Contract Expires 09/10/07 - ABOVE NFA SCALE</v>
          </cell>
        </row>
        <row r="155">
          <cell r="E155">
            <v>10600</v>
          </cell>
          <cell r="G155" t="str">
            <v>ESD</v>
          </cell>
          <cell r="I155" t="str">
            <v>VACANCY</v>
          </cell>
          <cell r="J155" t="str">
            <v>L</v>
          </cell>
          <cell r="K155" t="str">
            <v>M</v>
          </cell>
          <cell r="L155">
            <v>7</v>
          </cell>
          <cell r="M155">
            <v>1</v>
          </cell>
          <cell r="N155">
            <v>1</v>
          </cell>
          <cell r="O155">
            <v>75000</v>
          </cell>
          <cell r="P155">
            <v>562.5</v>
          </cell>
          <cell r="Q155">
            <v>0</v>
          </cell>
          <cell r="R155">
            <v>75562.5</v>
          </cell>
          <cell r="S155">
            <v>10200.9375</v>
          </cell>
          <cell r="T155">
            <v>7737.125</v>
          </cell>
          <cell r="U155">
            <v>93500.5625</v>
          </cell>
          <cell r="V155" t="str">
            <v>M0444 Doble - Staff Cover - 2 yr</v>
          </cell>
        </row>
        <row r="156">
          <cell r="E156">
            <v>10600</v>
          </cell>
          <cell r="G156" t="str">
            <v>ESD</v>
          </cell>
          <cell r="I156" t="str">
            <v>VACANCY</v>
          </cell>
          <cell r="J156" t="str">
            <v>RA GRADE 1A</v>
          </cell>
          <cell r="K156" t="str">
            <v>M</v>
          </cell>
          <cell r="L156" t="str">
            <v>RA GRADE 1A</v>
          </cell>
          <cell r="M156">
            <v>1</v>
          </cell>
          <cell r="N156">
            <v>1</v>
          </cell>
          <cell r="O156">
            <v>22332</v>
          </cell>
          <cell r="P156">
            <v>167.48999999999998</v>
          </cell>
          <cell r="Q156">
            <v>216.72916666666666</v>
          </cell>
          <cell r="R156">
            <v>22716.21916666667</v>
          </cell>
          <cell r="S156">
            <v>3066.6895875000005</v>
          </cell>
          <cell r="T156">
            <v>1924.0341083333337</v>
          </cell>
          <cell r="U156">
            <v>27706.942862500004</v>
          </cell>
          <cell r="V156" t="str">
            <v>M0444 Doble - Staff Cover - 2 yr</v>
          </cell>
        </row>
        <row r="157">
          <cell r="E157">
            <v>10600</v>
          </cell>
          <cell r="G157" t="str">
            <v>ESD</v>
          </cell>
          <cell r="I157" t="str">
            <v>VACANCY</v>
          </cell>
          <cell r="J157" t="str">
            <v>RA GRADE 1A</v>
          </cell>
          <cell r="K157" t="str">
            <v>M</v>
          </cell>
          <cell r="L157" t="str">
            <v>RA GRADE 1A</v>
          </cell>
          <cell r="M157">
            <v>1</v>
          </cell>
          <cell r="N157">
            <v>1</v>
          </cell>
          <cell r="O157">
            <v>22332</v>
          </cell>
          <cell r="P157">
            <v>167.48999999999998</v>
          </cell>
          <cell r="Q157">
            <v>216.72916666666666</v>
          </cell>
          <cell r="R157">
            <v>22716.21916666667</v>
          </cell>
          <cell r="S157">
            <v>3066.6895875000005</v>
          </cell>
          <cell r="T157">
            <v>1924.0341083333337</v>
          </cell>
          <cell r="U157">
            <v>27706.942862500004</v>
          </cell>
          <cell r="V157" t="str">
            <v>M0444 Doble - Staff Cover - 2 yr</v>
          </cell>
        </row>
        <row r="160">
          <cell r="I160" t="str">
            <v>OTHER</v>
          </cell>
          <cell r="K160">
            <v>12</v>
          </cell>
          <cell r="M160">
            <v>8.7</v>
          </cell>
          <cell r="O160">
            <v>416076</v>
          </cell>
          <cell r="P160">
            <v>3120.5699999999993</v>
          </cell>
          <cell r="Q160">
            <v>1733.3026000000027</v>
          </cell>
          <cell r="R160">
            <v>314455.2793166667</v>
          </cell>
          <cell r="S160">
            <v>39185.554848499996</v>
          </cell>
          <cell r="T160">
            <v>27791.79301983333</v>
          </cell>
          <cell r="U160">
            <v>334759.5122956501</v>
          </cell>
        </row>
        <row r="162">
          <cell r="I162" t="str">
            <v>DEPARTMENT TOTAL</v>
          </cell>
          <cell r="K162">
            <v>110</v>
          </cell>
          <cell r="M162">
            <v>104.05</v>
          </cell>
          <cell r="O162">
            <v>4147516.8</v>
          </cell>
          <cell r="P162">
            <v>39005.24850000002</v>
          </cell>
          <cell r="Q162">
            <v>18287.04460000001</v>
          </cell>
          <cell r="R162">
            <v>3994750.714813331</v>
          </cell>
          <cell r="S162">
            <v>509102.12666834984</v>
          </cell>
          <cell r="T162">
            <v>376298.7909244665</v>
          </cell>
          <cell r="U162">
            <v>4721978.604396737</v>
          </cell>
        </row>
        <row r="165">
          <cell r="D165" t="str">
            <v>SCHOOL OF COMPUTING &amp; MATHEMATICS - CENTRAL OFFICE 10400</v>
          </cell>
        </row>
        <row r="167">
          <cell r="C167" t="str">
            <v>A079F</v>
          </cell>
          <cell r="D167" t="str">
            <v>P.2882</v>
          </cell>
          <cell r="E167">
            <v>10400</v>
          </cell>
          <cell r="F167" t="str">
            <v>0008113</v>
          </cell>
          <cell r="G167" t="str">
            <v>SCAMS</v>
          </cell>
          <cell r="H167" t="str">
            <v>M</v>
          </cell>
          <cell r="I167" t="str">
            <v>MANNION</v>
          </cell>
          <cell r="J167" t="str">
            <v>Dean</v>
          </cell>
          <cell r="K167" t="str">
            <v>M</v>
          </cell>
          <cell r="L167" t="str">
            <v>DEAN</v>
          </cell>
          <cell r="M167">
            <v>1</v>
          </cell>
          <cell r="N167">
            <v>1</v>
          </cell>
          <cell r="O167">
            <v>78700</v>
          </cell>
          <cell r="P167">
            <v>2361</v>
          </cell>
          <cell r="Q167">
            <v>0</v>
          </cell>
          <cell r="R167">
            <v>81061</v>
          </cell>
          <cell r="S167">
            <v>10943.235</v>
          </cell>
          <cell r="T167">
            <v>8341.960000000001</v>
          </cell>
          <cell r="U167">
            <v>100346.195</v>
          </cell>
        </row>
        <row r="169">
          <cell r="I169" t="str">
            <v>ACADEMIC STAFF</v>
          </cell>
          <cell r="K169">
            <v>1</v>
          </cell>
          <cell r="M169">
            <v>1</v>
          </cell>
          <cell r="O169">
            <v>78700</v>
          </cell>
          <cell r="P169">
            <v>2361</v>
          </cell>
          <cell r="Q169">
            <v>0</v>
          </cell>
          <cell r="R169">
            <v>81061</v>
          </cell>
          <cell r="S169">
            <v>10943.235</v>
          </cell>
          <cell r="T169">
            <v>8341.960000000001</v>
          </cell>
          <cell r="U169">
            <v>100346.195</v>
          </cell>
        </row>
        <row r="171">
          <cell r="E171">
            <v>10400</v>
          </cell>
          <cell r="I171" t="str">
            <v>P/T TEACHING HRS</v>
          </cell>
        </row>
        <row r="173">
          <cell r="E173">
            <v>10400</v>
          </cell>
          <cell r="F173" t="str">
            <v>0010608</v>
          </cell>
          <cell r="G173" t="str">
            <v>SCAMS</v>
          </cell>
          <cell r="H173" t="str">
            <v>F</v>
          </cell>
          <cell r="I173" t="str">
            <v>GERAGHTY</v>
          </cell>
          <cell r="J173" t="str">
            <v>IT Professional</v>
          </cell>
          <cell r="K173" t="str">
            <v>M</v>
          </cell>
          <cell r="L173">
            <v>7</v>
          </cell>
          <cell r="M173">
            <v>1</v>
          </cell>
          <cell r="N173">
            <v>1</v>
          </cell>
          <cell r="O173">
            <v>33780</v>
          </cell>
          <cell r="P173">
            <v>253.35</v>
          </cell>
          <cell r="Q173">
            <v>344.6860666666689</v>
          </cell>
          <cell r="R173">
            <v>34378.03606666667</v>
          </cell>
          <cell r="S173">
            <v>5637.997914933334</v>
          </cell>
          <cell r="T173">
            <v>3206.8339673333335</v>
          </cell>
          <cell r="U173">
            <v>43222.86794893334</v>
          </cell>
          <cell r="V173" t="str">
            <v>New post IT Professional as per ERG  paper 05/63 £40k per annum  School to advise re this post as Frank also appears as funded from M0005</v>
          </cell>
        </row>
        <row r="174">
          <cell r="C174" t="str">
            <v>N194A</v>
          </cell>
          <cell r="D174" t="str">
            <v>T.948</v>
          </cell>
          <cell r="E174">
            <v>10400</v>
          </cell>
          <cell r="G174" t="str">
            <v>SCAMS</v>
          </cell>
          <cell r="I174" t="str">
            <v>VACANCY</v>
          </cell>
          <cell r="J174" t="str">
            <v>Placement Admin</v>
          </cell>
          <cell r="K174" t="str">
            <v>M</v>
          </cell>
          <cell r="L174">
            <v>6</v>
          </cell>
          <cell r="M174">
            <v>0.5</v>
          </cell>
          <cell r="N174">
            <v>1</v>
          </cell>
          <cell r="O174">
            <v>28289</v>
          </cell>
          <cell r="P174">
            <v>212.1675</v>
          </cell>
          <cell r="Q174">
            <v>283.30836666666676</v>
          </cell>
          <cell r="R174">
            <v>14392.237933333334</v>
          </cell>
          <cell r="S174">
            <v>2360.327021066667</v>
          </cell>
          <cell r="T174">
            <v>1008.3961726666668</v>
          </cell>
          <cell r="U174">
            <v>17760.96112706667</v>
          </cell>
          <cell r="V174" t="str">
            <v>L Seivwright's old post</v>
          </cell>
        </row>
        <row r="175">
          <cell r="C175" t="str">
            <v>N194A</v>
          </cell>
          <cell r="D175" t="str">
            <v>P5407</v>
          </cell>
          <cell r="E175">
            <v>10400</v>
          </cell>
          <cell r="F175" t="str">
            <v>0020176</v>
          </cell>
          <cell r="G175" t="str">
            <v>SCAMS</v>
          </cell>
          <cell r="H175" t="str">
            <v>S</v>
          </cell>
          <cell r="I175" t="str">
            <v>DINGLE</v>
          </cell>
          <cell r="J175" t="str">
            <v>Programme Admin</v>
          </cell>
          <cell r="K175" t="str">
            <v>M</v>
          </cell>
          <cell r="L175">
            <v>5</v>
          </cell>
          <cell r="M175">
            <v>1</v>
          </cell>
          <cell r="N175">
            <v>1</v>
          </cell>
          <cell r="O175">
            <v>23002</v>
          </cell>
          <cell r="P175">
            <v>172.515</v>
          </cell>
          <cell r="Q175">
            <v>223.3177333333321</v>
          </cell>
          <cell r="R175">
            <v>23397.832733333333</v>
          </cell>
          <cell r="T175">
            <v>1999.0116006666667</v>
          </cell>
          <cell r="U175">
            <v>25396.844334</v>
          </cell>
        </row>
        <row r="176">
          <cell r="C176" t="str">
            <v>N395A</v>
          </cell>
          <cell r="D176" t="str">
            <v>T7983</v>
          </cell>
          <cell r="E176">
            <v>10400</v>
          </cell>
          <cell r="F176" t="str">
            <v>0007024</v>
          </cell>
          <cell r="G176" t="str">
            <v>SCAMS</v>
          </cell>
          <cell r="H176" t="str">
            <v>P</v>
          </cell>
          <cell r="I176" t="str">
            <v>TRUSCOTT-HUGHES</v>
          </cell>
          <cell r="J176" t="str">
            <v>Programme Admin</v>
          </cell>
          <cell r="K176" t="str">
            <v>M</v>
          </cell>
          <cell r="L176">
            <v>5</v>
          </cell>
          <cell r="M176">
            <v>1</v>
          </cell>
          <cell r="N176">
            <v>1</v>
          </cell>
          <cell r="O176">
            <v>23002</v>
          </cell>
          <cell r="P176">
            <v>172.515</v>
          </cell>
          <cell r="Q176">
            <v>223.3177333333321</v>
          </cell>
          <cell r="R176">
            <v>23397.832733333333</v>
          </cell>
          <cell r="T176">
            <v>1999.0116006666667</v>
          </cell>
          <cell r="U176">
            <v>25396.844334</v>
          </cell>
          <cell r="V176" t="str">
            <v>L Reynold's old post</v>
          </cell>
        </row>
        <row r="177">
          <cell r="C177" t="str">
            <v>N392A</v>
          </cell>
          <cell r="D177" t="str">
            <v>P.972</v>
          </cell>
          <cell r="E177">
            <v>10400</v>
          </cell>
          <cell r="F177" t="str">
            <v>0007954</v>
          </cell>
          <cell r="G177" t="str">
            <v>SCAMS</v>
          </cell>
          <cell r="H177" t="str">
            <v>M</v>
          </cell>
          <cell r="I177" t="str">
            <v>MCCOURT</v>
          </cell>
          <cell r="J177" t="str">
            <v>Programme Admin</v>
          </cell>
          <cell r="K177" t="str">
            <v>M</v>
          </cell>
          <cell r="L177">
            <v>5</v>
          </cell>
          <cell r="M177">
            <v>1</v>
          </cell>
          <cell r="N177">
            <v>1</v>
          </cell>
          <cell r="O177">
            <v>22332</v>
          </cell>
          <cell r="P177">
            <v>167.48999999999998</v>
          </cell>
          <cell r="Q177">
            <v>216.72916666666666</v>
          </cell>
          <cell r="R177">
            <v>22716.21916666667</v>
          </cell>
          <cell r="S177">
            <v>3725.4599433333337</v>
          </cell>
          <cell r="T177">
            <v>1924.0341083333337</v>
          </cell>
          <cell r="U177">
            <v>28365.713218333338</v>
          </cell>
        </row>
        <row r="178">
          <cell r="C178" t="str">
            <v>N260A</v>
          </cell>
          <cell r="D178" t="str">
            <v>P.2734</v>
          </cell>
          <cell r="E178">
            <v>10400</v>
          </cell>
          <cell r="F178" t="str">
            <v>0004787</v>
          </cell>
          <cell r="G178" t="str">
            <v>SCAMS</v>
          </cell>
          <cell r="H178" t="str">
            <v>C</v>
          </cell>
          <cell r="I178" t="str">
            <v>HILL</v>
          </cell>
          <cell r="J178" t="str">
            <v>PA to Dean</v>
          </cell>
          <cell r="K178" t="str">
            <v>M</v>
          </cell>
          <cell r="L178">
            <v>4</v>
          </cell>
          <cell r="M178">
            <v>1</v>
          </cell>
          <cell r="N178">
            <v>1</v>
          </cell>
          <cell r="O178">
            <v>20459</v>
          </cell>
          <cell r="P178">
            <v>153.4425</v>
          </cell>
          <cell r="Q178">
            <v>196.96346666666673</v>
          </cell>
          <cell r="R178">
            <v>20809.40596666667</v>
          </cell>
          <cell r="S178">
            <v>3412.742578533334</v>
          </cell>
          <cell r="T178">
            <v>1714.2846563333335</v>
          </cell>
          <cell r="U178">
            <v>25936.433201533335</v>
          </cell>
        </row>
        <row r="179">
          <cell r="C179" t="str">
            <v>N189G</v>
          </cell>
          <cell r="D179" t="str">
            <v>P.922</v>
          </cell>
          <cell r="E179">
            <v>10400</v>
          </cell>
          <cell r="F179" t="str">
            <v>0000531</v>
          </cell>
          <cell r="G179" t="str">
            <v>SCAMS</v>
          </cell>
          <cell r="H179" t="str">
            <v>S</v>
          </cell>
          <cell r="I179" t="str">
            <v>CRANSTON</v>
          </cell>
          <cell r="J179" t="str">
            <v>Secretary (COM)</v>
          </cell>
          <cell r="K179" t="str">
            <v>M</v>
          </cell>
          <cell r="L179">
            <v>3</v>
          </cell>
          <cell r="M179">
            <v>1</v>
          </cell>
          <cell r="N179">
            <v>1</v>
          </cell>
          <cell r="O179">
            <v>18165</v>
          </cell>
          <cell r="P179">
            <v>136.23749999999998</v>
          </cell>
          <cell r="Q179">
            <v>0</v>
          </cell>
          <cell r="R179">
            <v>18301.2375</v>
          </cell>
          <cell r="S179">
            <v>3001.40295</v>
          </cell>
          <cell r="T179">
            <v>1438.386125</v>
          </cell>
          <cell r="U179">
            <v>22741.026575</v>
          </cell>
        </row>
        <row r="180">
          <cell r="C180" t="str">
            <v>N223G</v>
          </cell>
          <cell r="D180" t="str">
            <v>P.966</v>
          </cell>
          <cell r="E180">
            <v>10400</v>
          </cell>
          <cell r="F180" t="str">
            <v>0000763</v>
          </cell>
          <cell r="G180" t="str">
            <v>SCAMS</v>
          </cell>
          <cell r="H180" t="str">
            <v>E</v>
          </cell>
          <cell r="I180" t="str">
            <v>ALLAN</v>
          </cell>
          <cell r="J180" t="str">
            <v>Secretary (MAT)</v>
          </cell>
          <cell r="K180" t="str">
            <v>M</v>
          </cell>
          <cell r="L180">
            <v>3</v>
          </cell>
          <cell r="M180">
            <v>1</v>
          </cell>
          <cell r="N180">
            <v>1</v>
          </cell>
          <cell r="O180">
            <v>18165</v>
          </cell>
          <cell r="P180">
            <v>136.23749999999998</v>
          </cell>
          <cell r="Q180">
            <v>0</v>
          </cell>
          <cell r="R180">
            <v>18301.2375</v>
          </cell>
          <cell r="S180">
            <v>3001.40295</v>
          </cell>
          <cell r="T180">
            <v>1438.386125</v>
          </cell>
          <cell r="U180">
            <v>22741.026575</v>
          </cell>
        </row>
        <row r="181">
          <cell r="E181">
            <v>10400</v>
          </cell>
          <cell r="F181" t="str">
            <v>020491</v>
          </cell>
          <cell r="G181" t="str">
            <v>SCAMS</v>
          </cell>
          <cell r="H181" t="str">
            <v>A</v>
          </cell>
          <cell r="I181" t="str">
            <v>MELDRUM</v>
          </cell>
          <cell r="J181" t="str">
            <v>Admin Ass't</v>
          </cell>
          <cell r="K181" t="str">
            <v>M</v>
          </cell>
          <cell r="L181">
            <v>4</v>
          </cell>
          <cell r="M181">
            <v>1</v>
          </cell>
          <cell r="N181">
            <v>0.4275</v>
          </cell>
          <cell r="O181">
            <v>19842</v>
          </cell>
          <cell r="P181">
            <v>148.815</v>
          </cell>
          <cell r="Q181">
            <v>205.6326333333333</v>
          </cell>
          <cell r="R181">
            <v>20196.447633333333</v>
          </cell>
          <cell r="S181">
            <v>3312.2174118666667</v>
          </cell>
          <cell r="T181">
            <v>1646.8592396666666</v>
          </cell>
          <cell r="U181">
            <v>10753.9866317805</v>
          </cell>
          <cell r="V181" t="str">
            <v>T'FER FROM M5016 CALEDONIAN AMBASSADORS 2010</v>
          </cell>
        </row>
        <row r="183">
          <cell r="E183">
            <v>10400</v>
          </cell>
          <cell r="I183" t="str">
            <v>ADMIN  OVERTIME</v>
          </cell>
          <cell r="O183">
            <v>13858.65</v>
          </cell>
          <cell r="P183">
            <v>103.93987499999999</v>
          </cell>
          <cell r="R183">
            <v>13962.589875</v>
          </cell>
          <cell r="T183">
            <v>1535.88488625</v>
          </cell>
          <cell r="U183">
            <v>15498.47476125</v>
          </cell>
        </row>
        <row r="185">
          <cell r="I185" t="str">
            <v>ADMIN STAFF</v>
          </cell>
          <cell r="K185">
            <v>9</v>
          </cell>
          <cell r="M185">
            <v>8.5</v>
          </cell>
          <cell r="O185">
            <v>220894.65</v>
          </cell>
          <cell r="P185">
            <v>1656.709875</v>
          </cell>
          <cell r="Q185">
            <v>1693.9551666666669</v>
          </cell>
          <cell r="R185">
            <v>209853.07710833332</v>
          </cell>
          <cell r="S185">
            <v>24451.550769733334</v>
          </cell>
          <cell r="T185">
            <v>17911.088481916668</v>
          </cell>
          <cell r="U185">
            <v>237814.1787068972</v>
          </cell>
        </row>
        <row r="187">
          <cell r="E187">
            <v>10400</v>
          </cell>
          <cell r="F187" t="str">
            <v>020501</v>
          </cell>
          <cell r="G187" t="str">
            <v>SCAMS</v>
          </cell>
          <cell r="H187" t="str">
            <v>M</v>
          </cell>
          <cell r="I187" t="str">
            <v>GOVAN</v>
          </cell>
          <cell r="J187" t="str">
            <v>RF GRADE 11</v>
          </cell>
          <cell r="K187" t="str">
            <v>M</v>
          </cell>
          <cell r="L187">
            <v>7</v>
          </cell>
          <cell r="M187">
            <v>1</v>
          </cell>
          <cell r="N187">
            <v>1</v>
          </cell>
          <cell r="O187">
            <v>33780</v>
          </cell>
          <cell r="P187">
            <v>253.35</v>
          </cell>
          <cell r="Q187">
            <v>344.6860666666689</v>
          </cell>
          <cell r="R187">
            <v>34378.03606666667</v>
          </cell>
          <cell r="S187">
            <v>4641.034869</v>
          </cell>
          <cell r="T187">
            <v>3206.8339673333335</v>
          </cell>
          <cell r="U187">
            <v>42225.904903</v>
          </cell>
          <cell r="V187" t="str">
            <v>E0064 SELECTIVE RAE SUPPORT - CMS</v>
          </cell>
        </row>
        <row r="189">
          <cell r="I189" t="str">
            <v>MQRG STAFF</v>
          </cell>
          <cell r="K189">
            <v>1</v>
          </cell>
          <cell r="M189">
            <v>1</v>
          </cell>
          <cell r="O189">
            <v>33780</v>
          </cell>
          <cell r="P189">
            <v>253.35</v>
          </cell>
          <cell r="Q189">
            <v>344.6860666666689</v>
          </cell>
          <cell r="R189">
            <v>34378.03606666667</v>
          </cell>
          <cell r="S189">
            <v>4641.034869</v>
          </cell>
          <cell r="T189">
            <v>3206.8339673333335</v>
          </cell>
          <cell r="U189">
            <v>42225.904903</v>
          </cell>
        </row>
        <row r="191">
          <cell r="E191">
            <v>10400</v>
          </cell>
          <cell r="F191" t="str">
            <v>015285</v>
          </cell>
          <cell r="G191" t="str">
            <v>SCAMS</v>
          </cell>
          <cell r="H191" t="str">
            <v>C</v>
          </cell>
          <cell r="I191" t="str">
            <v>ALONSO</v>
          </cell>
          <cell r="J191" t="str">
            <v>KTP ASSOCIATE</v>
          </cell>
          <cell r="K191" t="str">
            <v>M</v>
          </cell>
          <cell r="L191" t="str">
            <v>KTP ASSOCIATE</v>
          </cell>
          <cell r="M191">
            <v>1</v>
          </cell>
          <cell r="N191">
            <v>1</v>
          </cell>
          <cell r="O191">
            <v>18725</v>
          </cell>
          <cell r="P191">
            <v>140.4375</v>
          </cell>
          <cell r="Q191">
            <v>186.90723333333395</v>
          </cell>
          <cell r="R191">
            <v>19052.344733333335</v>
          </cell>
          <cell r="S191">
            <v>2572.0665390000004</v>
          </cell>
          <cell r="T191">
            <v>1521.007920666667</v>
          </cell>
          <cell r="U191">
            <v>23145.419193</v>
          </cell>
          <cell r="V191" t="str">
            <v>R1057 COMPUTER GAME AUTHORING    /   No NFA Info</v>
          </cell>
        </row>
        <row r="192">
          <cell r="E192">
            <v>10400</v>
          </cell>
          <cell r="F192" t="str">
            <v>021884</v>
          </cell>
          <cell r="G192" t="str">
            <v>SCAMS</v>
          </cell>
          <cell r="H192" t="str">
            <v>J</v>
          </cell>
          <cell r="I192" t="str">
            <v>MARC</v>
          </cell>
          <cell r="J192" t="str">
            <v>TEMP RA 1B</v>
          </cell>
          <cell r="K192" t="str">
            <v>M</v>
          </cell>
          <cell r="L192" t="str">
            <v>TEMP RA 1B</v>
          </cell>
          <cell r="M192">
            <v>1</v>
          </cell>
          <cell r="N192">
            <v>0.16666666666666666</v>
          </cell>
          <cell r="O192">
            <v>22669</v>
          </cell>
          <cell r="P192">
            <v>170.01749999999998</v>
          </cell>
          <cell r="Q192">
            <v>223.3177333333321</v>
          </cell>
          <cell r="R192">
            <v>23062.335233333335</v>
          </cell>
          <cell r="T192">
            <v>1962.1068756666668</v>
          </cell>
          <cell r="U192">
            <v>4170.7403515000005</v>
          </cell>
          <cell r="V192" t="str">
            <v>R2036 SE (PoC) - Grid Infrastructure   /   No NFA Info</v>
          </cell>
        </row>
        <row r="194">
          <cell r="I194" t="str">
            <v>RESEARCH STAFF</v>
          </cell>
          <cell r="K194">
            <v>2</v>
          </cell>
          <cell r="M194">
            <v>2</v>
          </cell>
          <cell r="O194">
            <v>41394</v>
          </cell>
          <cell r="P194">
            <v>310.455</v>
          </cell>
          <cell r="Q194">
            <v>410.22496666666603</v>
          </cell>
          <cell r="R194">
            <v>42114.67996666667</v>
          </cell>
          <cell r="S194">
            <v>2572.0665390000004</v>
          </cell>
          <cell r="T194">
            <v>3483.1147963333337</v>
          </cell>
          <cell r="U194">
            <v>27316.159544500002</v>
          </cell>
        </row>
        <row r="196">
          <cell r="E196">
            <v>10400</v>
          </cell>
          <cell r="F196" t="str">
            <v>014660</v>
          </cell>
          <cell r="G196" t="str">
            <v>SCAMS</v>
          </cell>
          <cell r="H196" t="str">
            <v>M</v>
          </cell>
          <cell r="I196" t="str">
            <v>FILIPPOPOULOU</v>
          </cell>
          <cell r="J196" t="str">
            <v>TA</v>
          </cell>
          <cell r="K196" t="str">
            <v>M</v>
          </cell>
          <cell r="L196" t="str">
            <v>TEMP TEACH ASST</v>
          </cell>
          <cell r="M196">
            <v>1</v>
          </cell>
          <cell r="N196">
            <v>0.08333333333333333</v>
          </cell>
          <cell r="O196">
            <v>28289</v>
          </cell>
          <cell r="P196">
            <v>212.1675</v>
          </cell>
          <cell r="R196">
            <v>28501.1675</v>
          </cell>
          <cell r="T196">
            <v>2560.378425</v>
          </cell>
          <cell r="U196">
            <v>2588.4621604166664</v>
          </cell>
          <cell r="V196" t="str">
            <v>M0005 CMS RESERVES   /   NFA EXCLUSION</v>
          </cell>
        </row>
        <row r="197">
          <cell r="E197">
            <v>10400</v>
          </cell>
          <cell r="F197" t="str">
            <v>010608</v>
          </cell>
          <cell r="G197" t="str">
            <v>SCAMS</v>
          </cell>
          <cell r="H197" t="str">
            <v>F</v>
          </cell>
          <cell r="I197" t="str">
            <v>GERAGHTY</v>
          </cell>
          <cell r="J197" t="str">
            <v>IS01/JSO2 SEC</v>
          </cell>
          <cell r="K197" t="str">
            <v>M</v>
          </cell>
          <cell r="L197">
            <v>7</v>
          </cell>
          <cell r="M197">
            <v>1</v>
          </cell>
          <cell r="N197">
            <v>1</v>
          </cell>
          <cell r="O197">
            <v>33780</v>
          </cell>
          <cell r="P197">
            <v>253.35</v>
          </cell>
          <cell r="Q197">
            <v>344.6860666666689</v>
          </cell>
          <cell r="R197">
            <v>34378.03606666667</v>
          </cell>
          <cell r="S197">
            <v>4641.034869</v>
          </cell>
          <cell r="T197">
            <v>3206.8339673333335</v>
          </cell>
          <cell r="U197">
            <v>42225.904903</v>
          </cell>
          <cell r="V197" t="str">
            <v>M0005 CMS RESERVES     School to advise re this post as Frank is also budgeted under cost centre</v>
          </cell>
        </row>
        <row r="198">
          <cell r="E198">
            <v>10400</v>
          </cell>
          <cell r="F198" t="str">
            <v>021761</v>
          </cell>
          <cell r="G198" t="str">
            <v>SCAMS</v>
          </cell>
          <cell r="H198" t="str">
            <v>S</v>
          </cell>
          <cell r="I198" t="str">
            <v>HALLETT</v>
          </cell>
          <cell r="J198" t="str">
            <v>TA</v>
          </cell>
          <cell r="K198" t="str">
            <v>M</v>
          </cell>
          <cell r="L198" t="str">
            <v>TA  FIXED PT</v>
          </cell>
          <cell r="M198">
            <v>1</v>
          </cell>
          <cell r="N198">
            <v>0.08333333333333333</v>
          </cell>
          <cell r="O198">
            <v>28289</v>
          </cell>
          <cell r="P198">
            <v>212.1675</v>
          </cell>
          <cell r="R198">
            <v>28501.1675</v>
          </cell>
          <cell r="T198">
            <v>2560.378425</v>
          </cell>
          <cell r="U198">
            <v>2588.4621604166664</v>
          </cell>
          <cell r="V198" t="str">
            <v>M0005 CMS RESERVES  /   NFA EXCLUSION</v>
          </cell>
        </row>
        <row r="199">
          <cell r="E199">
            <v>10400</v>
          </cell>
          <cell r="F199" t="str">
            <v>022453</v>
          </cell>
          <cell r="G199" t="str">
            <v>SCAMS</v>
          </cell>
          <cell r="H199" t="str">
            <v>K</v>
          </cell>
          <cell r="I199" t="str">
            <v>SHARP</v>
          </cell>
          <cell r="J199" t="str">
            <v>L</v>
          </cell>
          <cell r="K199" t="str">
            <v>M</v>
          </cell>
          <cell r="L199">
            <v>7</v>
          </cell>
          <cell r="M199">
            <v>1</v>
          </cell>
          <cell r="N199">
            <v>0.08333333333333333</v>
          </cell>
          <cell r="O199">
            <v>33780</v>
          </cell>
          <cell r="P199">
            <v>253.35</v>
          </cell>
          <cell r="Q199">
            <v>344.6860666666689</v>
          </cell>
          <cell r="R199">
            <v>34378.03606666667</v>
          </cell>
          <cell r="T199">
            <v>3206.8339673333335</v>
          </cell>
          <cell r="U199">
            <v>3132.072502833333</v>
          </cell>
          <cell r="V199" t="str">
            <v>M0005 CMS RESERVES  </v>
          </cell>
        </row>
        <row r="200">
          <cell r="E200">
            <v>10400</v>
          </cell>
          <cell r="F200" t="str">
            <v>022122</v>
          </cell>
          <cell r="G200" t="str">
            <v>SCAMS</v>
          </cell>
          <cell r="H200" t="str">
            <v>A</v>
          </cell>
          <cell r="I200" t="str">
            <v>FENTON</v>
          </cell>
          <cell r="J200" t="str">
            <v>Admin Ass't</v>
          </cell>
          <cell r="K200" t="str">
            <v>M</v>
          </cell>
          <cell r="L200">
            <v>6</v>
          </cell>
          <cell r="M200">
            <v>0.3</v>
          </cell>
          <cell r="N200">
            <v>0</v>
          </cell>
          <cell r="O200">
            <v>30012</v>
          </cell>
          <cell r="P200">
            <v>225.09</v>
          </cell>
          <cell r="Q200">
            <v>300.6466999999999</v>
          </cell>
          <cell r="R200">
            <v>9161.32101</v>
          </cell>
          <cell r="T200">
            <v>432.9953111</v>
          </cell>
          <cell r="U200">
            <v>0</v>
          </cell>
          <cell r="V200" t="str">
            <v>M7039 SCAMS-WIDENING ACCESS  LEFT 19/2/07</v>
          </cell>
        </row>
        <row r="202">
          <cell r="I202" t="str">
            <v>OTHER</v>
          </cell>
          <cell r="K202">
            <v>5</v>
          </cell>
          <cell r="M202">
            <v>4.3</v>
          </cell>
          <cell r="O202">
            <v>154150</v>
          </cell>
          <cell r="P202">
            <v>1156.125</v>
          </cell>
          <cell r="Q202">
            <v>990.0188333333377</v>
          </cell>
          <cell r="R202">
            <v>134919.72814333334</v>
          </cell>
          <cell r="S202">
            <v>4641.034869</v>
          </cell>
          <cell r="T202">
            <v>11967.420095766667</v>
          </cell>
          <cell r="U202">
            <v>50534.90172666667</v>
          </cell>
        </row>
        <row r="204">
          <cell r="I204" t="str">
            <v>DEPARTMENT TOTAL</v>
          </cell>
          <cell r="K204">
            <v>18</v>
          </cell>
          <cell r="M204">
            <v>16.8</v>
          </cell>
          <cell r="O204">
            <v>528918.65</v>
          </cell>
          <cell r="P204">
            <v>5737.639875</v>
          </cell>
          <cell r="Q204">
            <v>3438.8850333333394</v>
          </cell>
          <cell r="R204">
            <v>502326.521285</v>
          </cell>
          <cell r="S204">
            <v>47248.92204673334</v>
          </cell>
          <cell r="T204">
            <v>44910.41734135</v>
          </cell>
          <cell r="U204">
            <v>458237.33988106385</v>
          </cell>
        </row>
        <row r="208">
          <cell r="D208" t="str">
            <v>COMPUTING 10401</v>
          </cell>
        </row>
        <row r="209">
          <cell r="C209" t="str">
            <v>A796V</v>
          </cell>
          <cell r="D209" t="str">
            <v>P.4164</v>
          </cell>
          <cell r="E209">
            <v>10401</v>
          </cell>
          <cell r="F209" t="str">
            <v>0004255</v>
          </cell>
          <cell r="G209" t="str">
            <v>COM</v>
          </cell>
          <cell r="H209" t="str">
            <v>T</v>
          </cell>
          <cell r="I209" t="str">
            <v>BUGGY</v>
          </cell>
          <cell r="J209" t="str">
            <v>Head of Division</v>
          </cell>
          <cell r="K209" t="str">
            <v>M</v>
          </cell>
          <cell r="L209" t="str">
            <v>HOD</v>
          </cell>
          <cell r="M209">
            <v>1</v>
          </cell>
          <cell r="N209">
            <v>1</v>
          </cell>
          <cell r="O209">
            <v>54259</v>
          </cell>
          <cell r="P209">
            <v>1627.77</v>
          </cell>
          <cell r="Q209">
            <v>0</v>
          </cell>
          <cell r="R209">
            <v>55886.77</v>
          </cell>
          <cell r="S209">
            <v>7544.71395</v>
          </cell>
          <cell r="T209">
            <v>5572.7946999999995</v>
          </cell>
          <cell r="U209">
            <v>69004.27865</v>
          </cell>
        </row>
        <row r="210">
          <cell r="C210" t="str">
            <v>A081H</v>
          </cell>
          <cell r="D210" t="str">
            <v>T.4268</v>
          </cell>
          <cell r="E210">
            <v>10401</v>
          </cell>
          <cell r="G210" t="str">
            <v>COM</v>
          </cell>
          <cell r="H210" t="str">
            <v>A</v>
          </cell>
          <cell r="I210" t="str">
            <v>KOMNINOS</v>
          </cell>
          <cell r="J210" t="str">
            <v>L</v>
          </cell>
          <cell r="K210" t="str">
            <v>M</v>
          </cell>
          <cell r="L210">
            <v>7</v>
          </cell>
          <cell r="M210">
            <v>1</v>
          </cell>
          <cell r="N210">
            <v>1</v>
          </cell>
          <cell r="O210">
            <v>33780</v>
          </cell>
          <cell r="P210">
            <v>253.35</v>
          </cell>
          <cell r="Q210">
            <v>344.6860666666689</v>
          </cell>
          <cell r="R210">
            <v>34378.03606666667</v>
          </cell>
          <cell r="S210">
            <v>4641.034869</v>
          </cell>
          <cell r="T210">
            <v>3206.8339673333335</v>
          </cell>
          <cell r="U210">
            <v>42225.904903</v>
          </cell>
          <cell r="V210" t="str">
            <v>Against SL post</v>
          </cell>
        </row>
        <row r="211">
          <cell r="C211" t="str">
            <v>A349G</v>
          </cell>
          <cell r="D211" t="str">
            <v>P.916</v>
          </cell>
          <cell r="E211">
            <v>10401</v>
          </cell>
          <cell r="F211" t="str">
            <v>0000515</v>
          </cell>
          <cell r="G211" t="str">
            <v>COM</v>
          </cell>
          <cell r="H211" t="str">
            <v>J</v>
          </cell>
          <cell r="I211" t="str">
            <v>NEWMAN</v>
          </cell>
          <cell r="J211" t="str">
            <v>PROF</v>
          </cell>
          <cell r="K211" t="str">
            <v>M</v>
          </cell>
          <cell r="L211" t="str">
            <v>PROF</v>
          </cell>
          <cell r="M211">
            <v>1</v>
          </cell>
          <cell r="N211">
            <v>1</v>
          </cell>
          <cell r="O211">
            <v>49783</v>
          </cell>
          <cell r="P211">
            <v>1493.49</v>
          </cell>
          <cell r="Q211">
            <v>496.2231000000029</v>
          </cell>
          <cell r="R211">
            <v>51772.7131</v>
          </cell>
          <cell r="S211">
            <v>6989.316268500001</v>
          </cell>
          <cell r="T211">
            <v>5120.248441</v>
          </cell>
          <cell r="U211">
            <v>63882.277809499996</v>
          </cell>
        </row>
        <row r="212">
          <cell r="C212" t="str">
            <v>A683A</v>
          </cell>
          <cell r="D212" t="str">
            <v>P.940</v>
          </cell>
          <cell r="E212">
            <v>10401</v>
          </cell>
          <cell r="F212" t="str">
            <v>0009477</v>
          </cell>
          <cell r="G212" t="str">
            <v>COM</v>
          </cell>
          <cell r="H212" t="str">
            <v>H</v>
          </cell>
          <cell r="I212" t="str">
            <v>TIANFIELD</v>
          </cell>
          <cell r="J212" t="str">
            <v>PROF</v>
          </cell>
          <cell r="K212" t="str">
            <v>M</v>
          </cell>
          <cell r="L212" t="str">
            <v>PROF</v>
          </cell>
          <cell r="M212">
            <v>1</v>
          </cell>
          <cell r="N212">
            <v>1</v>
          </cell>
          <cell r="O212">
            <v>52214</v>
          </cell>
          <cell r="P212">
            <v>1566.4199999999998</v>
          </cell>
          <cell r="Q212">
            <v>0</v>
          </cell>
          <cell r="R212">
            <v>53780.42</v>
          </cell>
          <cell r="S212">
            <v>7260.3567</v>
          </cell>
          <cell r="T212">
            <v>5341.0962</v>
          </cell>
          <cell r="U212">
            <v>66381.8729</v>
          </cell>
        </row>
        <row r="213">
          <cell r="E213">
            <v>10401</v>
          </cell>
          <cell r="G213" t="str">
            <v>COM</v>
          </cell>
          <cell r="I213" t="str">
            <v>VACANCY</v>
          </cell>
          <cell r="J213" t="str">
            <v>PROF</v>
          </cell>
          <cell r="K213" t="str">
            <v>M</v>
          </cell>
          <cell r="L213" t="str">
            <v>PROF</v>
          </cell>
          <cell r="M213">
            <v>1</v>
          </cell>
          <cell r="N213">
            <v>1</v>
          </cell>
          <cell r="O213">
            <v>46000</v>
          </cell>
          <cell r="P213">
            <v>1380</v>
          </cell>
          <cell r="Q213">
            <v>453.9175666666657</v>
          </cell>
          <cell r="R213">
            <v>47833.91756666666</v>
          </cell>
          <cell r="S213">
            <v>6457.5788715</v>
          </cell>
          <cell r="T213">
            <v>4686.980932333333</v>
          </cell>
          <cell r="U213">
            <v>58978.4773705</v>
          </cell>
        </row>
        <row r="214">
          <cell r="C214" t="str">
            <v>A083S</v>
          </cell>
          <cell r="D214" t="str">
            <v>P.924</v>
          </cell>
          <cell r="E214">
            <v>10401</v>
          </cell>
          <cell r="F214" t="str">
            <v>0000540</v>
          </cell>
          <cell r="G214" t="str">
            <v>COM</v>
          </cell>
          <cell r="H214" t="str">
            <v>E</v>
          </cell>
          <cell r="I214" t="str">
            <v>GRAY</v>
          </cell>
          <cell r="J214" t="str">
            <v>ASS'T HOD</v>
          </cell>
          <cell r="K214" t="str">
            <v>M</v>
          </cell>
          <cell r="L214" t="str">
            <v>SL</v>
          </cell>
          <cell r="M214">
            <v>1</v>
          </cell>
          <cell r="N214">
            <v>1</v>
          </cell>
          <cell r="O214">
            <v>49565</v>
          </cell>
          <cell r="P214">
            <v>371.7375</v>
          </cell>
          <cell r="R214">
            <v>49936.7375</v>
          </cell>
          <cell r="S214">
            <v>6741.459562500001</v>
          </cell>
          <cell r="T214">
            <v>4918.291125000001</v>
          </cell>
          <cell r="U214">
            <v>61596.48818750001</v>
          </cell>
          <cell r="V214" t="str">
            <v>NFA EXCLUSION</v>
          </cell>
        </row>
        <row r="215">
          <cell r="C215" t="str">
            <v>A085J</v>
          </cell>
          <cell r="D215" t="str">
            <v>P.919</v>
          </cell>
          <cell r="E215">
            <v>10401</v>
          </cell>
          <cell r="F215" t="str">
            <v>0000523</v>
          </cell>
          <cell r="G215" t="str">
            <v>COM</v>
          </cell>
          <cell r="H215" t="str">
            <v>R</v>
          </cell>
          <cell r="I215" t="str">
            <v>FOLEY</v>
          </cell>
          <cell r="J215" t="str">
            <v>SL</v>
          </cell>
          <cell r="K215" t="str">
            <v>M</v>
          </cell>
          <cell r="L215" t="str">
            <v>S L</v>
          </cell>
          <cell r="M215">
            <v>1</v>
          </cell>
          <cell r="N215">
            <v>1</v>
          </cell>
          <cell r="O215">
            <v>46724</v>
          </cell>
          <cell r="P215">
            <v>350.43</v>
          </cell>
          <cell r="R215">
            <v>47074.43</v>
          </cell>
          <cell r="S215">
            <v>6355.04805</v>
          </cell>
          <cell r="T215">
            <v>4603.4373000000005</v>
          </cell>
          <cell r="U215">
            <v>58032.915349999996</v>
          </cell>
          <cell r="V215" t="str">
            <v>NFA EXCLUSION</v>
          </cell>
        </row>
        <row r="216">
          <cell r="C216" t="str">
            <v>A092J</v>
          </cell>
          <cell r="D216" t="str">
            <v>P.1626</v>
          </cell>
          <cell r="E216">
            <v>10401</v>
          </cell>
          <cell r="F216" t="str">
            <v>0000532</v>
          </cell>
          <cell r="G216" t="str">
            <v>COM</v>
          </cell>
          <cell r="H216" t="str">
            <v>Q</v>
          </cell>
          <cell r="I216" t="str">
            <v>MAIR</v>
          </cell>
          <cell r="J216" t="str">
            <v>SL</v>
          </cell>
          <cell r="K216" t="str">
            <v>M</v>
          </cell>
          <cell r="L216" t="str">
            <v>S L</v>
          </cell>
          <cell r="M216">
            <v>1</v>
          </cell>
          <cell r="N216">
            <v>1</v>
          </cell>
          <cell r="O216">
            <v>46724</v>
          </cell>
          <cell r="P216">
            <v>350.43</v>
          </cell>
          <cell r="R216">
            <v>47074.43</v>
          </cell>
          <cell r="S216">
            <v>6355.04805</v>
          </cell>
          <cell r="T216">
            <v>4603.4373000000005</v>
          </cell>
          <cell r="U216">
            <v>58032.915349999996</v>
          </cell>
          <cell r="V216" t="str">
            <v>NFA EXCLUSION</v>
          </cell>
        </row>
        <row r="217">
          <cell r="C217" t="str">
            <v>A701H</v>
          </cell>
          <cell r="D217" t="str">
            <v>P.937</v>
          </cell>
          <cell r="E217">
            <v>10401</v>
          </cell>
          <cell r="F217" t="str">
            <v>0021865</v>
          </cell>
          <cell r="G217" t="str">
            <v>COM</v>
          </cell>
          <cell r="H217" t="str">
            <v>J</v>
          </cell>
          <cell r="I217" t="str">
            <v>PATERSON</v>
          </cell>
          <cell r="J217" t="str">
            <v>L</v>
          </cell>
          <cell r="K217" t="str">
            <v>M</v>
          </cell>
          <cell r="L217">
            <v>7</v>
          </cell>
          <cell r="M217">
            <v>1</v>
          </cell>
          <cell r="N217">
            <v>1</v>
          </cell>
          <cell r="O217">
            <v>42791</v>
          </cell>
          <cell r="P217">
            <v>320.9325</v>
          </cell>
          <cell r="R217">
            <v>43111.9325</v>
          </cell>
          <cell r="S217">
            <v>5820.110887500001</v>
          </cell>
          <cell r="T217">
            <v>4167.562575</v>
          </cell>
          <cell r="U217">
            <v>53099.605962500005</v>
          </cell>
          <cell r="V217" t="str">
            <v>Above NFA scale</v>
          </cell>
        </row>
        <row r="218">
          <cell r="C218" t="str">
            <v>A426J</v>
          </cell>
          <cell r="D218" t="str">
            <v>P.923</v>
          </cell>
          <cell r="E218">
            <v>10401</v>
          </cell>
          <cell r="F218" t="str">
            <v>0000538</v>
          </cell>
          <cell r="G218" t="str">
            <v>COM</v>
          </cell>
          <cell r="H218" t="str">
            <v>I</v>
          </cell>
          <cell r="I218" t="str">
            <v>LAMBIE</v>
          </cell>
          <cell r="J218" t="str">
            <v>SL</v>
          </cell>
          <cell r="K218" t="str">
            <v>M</v>
          </cell>
          <cell r="L218">
            <v>8</v>
          </cell>
          <cell r="M218">
            <v>1</v>
          </cell>
          <cell r="N218">
            <v>1</v>
          </cell>
          <cell r="O218">
            <v>48161</v>
          </cell>
          <cell r="P218">
            <v>361.2075</v>
          </cell>
          <cell r="Q218">
            <v>0</v>
          </cell>
          <cell r="R218">
            <v>48522.2075</v>
          </cell>
          <cell r="S218">
            <v>6550.4980125</v>
          </cell>
          <cell r="T218">
            <v>4762.692825</v>
          </cell>
          <cell r="U218">
            <v>59835.398337499995</v>
          </cell>
        </row>
        <row r="219">
          <cell r="C219" t="str">
            <v>A740J</v>
          </cell>
          <cell r="D219" t="str">
            <v>P.943</v>
          </cell>
          <cell r="E219">
            <v>10401</v>
          </cell>
          <cell r="F219" t="str">
            <v>0009952</v>
          </cell>
          <cell r="G219" t="str">
            <v>COM</v>
          </cell>
          <cell r="H219" t="str">
            <v>C</v>
          </cell>
          <cell r="I219" t="str">
            <v>PARKER</v>
          </cell>
          <cell r="J219" t="str">
            <v>SL</v>
          </cell>
          <cell r="K219" t="str">
            <v>M</v>
          </cell>
          <cell r="L219">
            <v>8</v>
          </cell>
          <cell r="M219">
            <v>1</v>
          </cell>
          <cell r="N219">
            <v>1</v>
          </cell>
          <cell r="O219">
            <v>51969</v>
          </cell>
          <cell r="P219">
            <v>389.7675</v>
          </cell>
          <cell r="Q219">
            <v>0</v>
          </cell>
          <cell r="R219">
            <v>52358.7675</v>
          </cell>
          <cell r="S219">
            <v>7068.433612500001</v>
          </cell>
          <cell r="T219">
            <v>5184.714425</v>
          </cell>
          <cell r="U219">
            <v>64611.9155375</v>
          </cell>
          <cell r="V219" t="str">
            <v>0.25 SL/ 0.75 Assoc Dean RKT / above NFA scale</v>
          </cell>
        </row>
        <row r="220">
          <cell r="C220" t="str">
            <v>A080H</v>
          </cell>
          <cell r="D220" t="str">
            <v>P.3847</v>
          </cell>
          <cell r="E220">
            <v>10401</v>
          </cell>
          <cell r="F220" t="str">
            <v>0011252</v>
          </cell>
          <cell r="G220" t="str">
            <v>COM</v>
          </cell>
          <cell r="H220" t="str">
            <v>C</v>
          </cell>
          <cell r="I220" t="str">
            <v>RAEBURN</v>
          </cell>
          <cell r="J220" t="str">
            <v>L</v>
          </cell>
          <cell r="K220" t="str">
            <v>M</v>
          </cell>
          <cell r="L220">
            <v>7</v>
          </cell>
          <cell r="M220">
            <v>1</v>
          </cell>
          <cell r="N220">
            <v>1</v>
          </cell>
          <cell r="O220">
            <v>40335</v>
          </cell>
          <cell r="P220">
            <v>302.5125</v>
          </cell>
          <cell r="Q220">
            <v>0</v>
          </cell>
          <cell r="R220">
            <v>40637.5125</v>
          </cell>
          <cell r="S220">
            <v>5486.0641875</v>
          </cell>
          <cell r="T220">
            <v>3895.376375</v>
          </cell>
          <cell r="U220">
            <v>50018.9530625</v>
          </cell>
        </row>
        <row r="221">
          <cell r="C221" t="str">
            <v>A086J</v>
          </cell>
          <cell r="D221" t="str">
            <v>P.936</v>
          </cell>
          <cell r="E221">
            <v>10401</v>
          </cell>
          <cell r="F221" t="str">
            <v>0008394</v>
          </cell>
          <cell r="G221" t="str">
            <v>COM</v>
          </cell>
          <cell r="H221" t="str">
            <v>B</v>
          </cell>
          <cell r="I221" t="str">
            <v>SHIELDS</v>
          </cell>
          <cell r="J221" t="str">
            <v>L</v>
          </cell>
          <cell r="K221" t="str">
            <v>M</v>
          </cell>
          <cell r="L221">
            <v>7</v>
          </cell>
          <cell r="M221">
            <v>1</v>
          </cell>
          <cell r="N221">
            <v>1</v>
          </cell>
          <cell r="O221">
            <v>40335</v>
          </cell>
          <cell r="P221">
            <v>302.5125</v>
          </cell>
          <cell r="Q221">
            <v>0</v>
          </cell>
          <cell r="R221">
            <v>40637.5125</v>
          </cell>
          <cell r="S221">
            <v>5486.0641875</v>
          </cell>
          <cell r="T221">
            <v>3895.376375</v>
          </cell>
          <cell r="U221">
            <v>50018.9530625</v>
          </cell>
        </row>
        <row r="222">
          <cell r="C222" t="str">
            <v>A094J</v>
          </cell>
          <cell r="D222" t="str">
            <v>P.2206</v>
          </cell>
          <cell r="E222">
            <v>10401</v>
          </cell>
          <cell r="F222" t="str">
            <v>0009951</v>
          </cell>
          <cell r="G222" t="str">
            <v>COM</v>
          </cell>
          <cell r="H222" t="str">
            <v>M</v>
          </cell>
          <cell r="I222" t="str">
            <v>GALLACHER</v>
          </cell>
          <cell r="J222" t="str">
            <v>L</v>
          </cell>
          <cell r="K222" t="str">
            <v>M</v>
          </cell>
          <cell r="L222">
            <v>7</v>
          </cell>
          <cell r="M222">
            <v>1</v>
          </cell>
          <cell r="N222">
            <v>1</v>
          </cell>
          <cell r="O222">
            <v>40335</v>
          </cell>
          <cell r="P222">
            <v>302.5125</v>
          </cell>
          <cell r="Q222">
            <v>0</v>
          </cell>
          <cell r="R222">
            <v>40637.5125</v>
          </cell>
          <cell r="S222">
            <v>5486.0641875</v>
          </cell>
          <cell r="T222">
            <v>3895.376375</v>
          </cell>
          <cell r="U222">
            <v>50018.9530625</v>
          </cell>
        </row>
        <row r="223">
          <cell r="C223" t="str">
            <v>A644J</v>
          </cell>
          <cell r="D223" t="str">
            <v>P.933</v>
          </cell>
          <cell r="E223">
            <v>10401</v>
          </cell>
          <cell r="F223" t="str">
            <v>0007918</v>
          </cell>
          <cell r="G223" t="str">
            <v>COM</v>
          </cell>
          <cell r="H223" t="str">
            <v>J</v>
          </cell>
          <cell r="I223" t="str">
            <v>McCRAE</v>
          </cell>
          <cell r="J223" t="str">
            <v>L</v>
          </cell>
          <cell r="K223" t="str">
            <v>M</v>
          </cell>
          <cell r="L223">
            <v>7</v>
          </cell>
          <cell r="M223">
            <v>1</v>
          </cell>
          <cell r="N223">
            <v>1</v>
          </cell>
          <cell r="O223">
            <v>40335</v>
          </cell>
          <cell r="P223">
            <v>302.5125</v>
          </cell>
          <cell r="Q223">
            <v>0</v>
          </cell>
          <cell r="R223">
            <v>40637.5125</v>
          </cell>
          <cell r="S223">
            <v>5486.0641875</v>
          </cell>
          <cell r="T223">
            <v>3895.376375</v>
          </cell>
          <cell r="U223">
            <v>50018.9530625</v>
          </cell>
        </row>
        <row r="224">
          <cell r="C224" t="str">
            <v>A742J</v>
          </cell>
          <cell r="D224" t="str">
            <v>P.944</v>
          </cell>
          <cell r="E224">
            <v>10401</v>
          </cell>
          <cell r="F224" t="str">
            <v>0010003</v>
          </cell>
          <cell r="G224" t="str">
            <v>COM</v>
          </cell>
          <cell r="H224" t="str">
            <v>R</v>
          </cell>
          <cell r="I224" t="str">
            <v>LAW</v>
          </cell>
          <cell r="J224" t="str">
            <v>L</v>
          </cell>
          <cell r="K224" t="str">
            <v>M</v>
          </cell>
          <cell r="L224">
            <v>7</v>
          </cell>
          <cell r="M224">
            <v>1</v>
          </cell>
          <cell r="N224">
            <v>1</v>
          </cell>
          <cell r="O224">
            <v>40335</v>
          </cell>
          <cell r="P224">
            <v>302.5125</v>
          </cell>
          <cell r="Q224">
            <v>0</v>
          </cell>
          <cell r="R224">
            <v>40637.5125</v>
          </cell>
          <cell r="S224">
            <v>5486.0641875</v>
          </cell>
          <cell r="T224">
            <v>3895.376375</v>
          </cell>
          <cell r="U224">
            <v>50018.9530625</v>
          </cell>
        </row>
        <row r="225">
          <cell r="C225" t="str">
            <v>A689J</v>
          </cell>
          <cell r="D225" t="str">
            <v>P.3965</v>
          </cell>
          <cell r="E225">
            <v>10401</v>
          </cell>
          <cell r="F225" t="str">
            <v>0010151</v>
          </cell>
          <cell r="G225" t="str">
            <v>COM</v>
          </cell>
          <cell r="H225" t="str">
            <v>A</v>
          </cell>
          <cell r="I225" t="str">
            <v>SHAHRABI</v>
          </cell>
          <cell r="J225" t="str">
            <v>L</v>
          </cell>
          <cell r="K225" t="str">
            <v>M</v>
          </cell>
          <cell r="L225">
            <v>7</v>
          </cell>
          <cell r="M225">
            <v>1</v>
          </cell>
          <cell r="N225">
            <v>1</v>
          </cell>
          <cell r="O225">
            <v>40335</v>
          </cell>
          <cell r="P225">
            <v>302.5125</v>
          </cell>
          <cell r="Q225">
            <v>0</v>
          </cell>
          <cell r="R225">
            <v>40637.5125</v>
          </cell>
          <cell r="S225">
            <v>5486.0641875</v>
          </cell>
          <cell r="T225">
            <v>3895.376375</v>
          </cell>
          <cell r="U225">
            <v>50018.9530625</v>
          </cell>
        </row>
        <row r="226">
          <cell r="C226" t="str">
            <v>A787J</v>
          </cell>
          <cell r="D226" t="str">
            <v>P.4478</v>
          </cell>
          <cell r="E226">
            <v>10401</v>
          </cell>
          <cell r="F226" t="str">
            <v>0011185</v>
          </cell>
          <cell r="G226" t="str">
            <v>COM</v>
          </cell>
          <cell r="H226" t="str">
            <v>B</v>
          </cell>
          <cell r="I226" t="str">
            <v>HAINEY</v>
          </cell>
          <cell r="J226" t="str">
            <v>SL</v>
          </cell>
          <cell r="K226" t="str">
            <v>M</v>
          </cell>
          <cell r="L226">
            <v>8</v>
          </cell>
          <cell r="M226">
            <v>1</v>
          </cell>
          <cell r="N226">
            <v>1</v>
          </cell>
          <cell r="O226">
            <v>46758</v>
          </cell>
          <cell r="P226">
            <v>350.685</v>
          </cell>
          <cell r="Q226">
            <v>453.9175666666657</v>
          </cell>
          <cell r="R226">
            <v>47562.60256666666</v>
          </cell>
          <cell r="S226">
            <v>6420.9513465</v>
          </cell>
          <cell r="T226">
            <v>4657.136282333333</v>
          </cell>
          <cell r="U226">
            <v>58640.69019549999</v>
          </cell>
        </row>
        <row r="227">
          <cell r="D227" t="str">
            <v>P.5705</v>
          </cell>
          <cell r="E227">
            <v>10401</v>
          </cell>
          <cell r="F227" t="str">
            <v>0012421</v>
          </cell>
          <cell r="G227" t="str">
            <v>COM</v>
          </cell>
          <cell r="H227" t="str">
            <v>B</v>
          </cell>
          <cell r="I227" t="str">
            <v>MOORE</v>
          </cell>
          <cell r="J227" t="str">
            <v>L</v>
          </cell>
          <cell r="K227" t="str">
            <v>M</v>
          </cell>
          <cell r="L227">
            <v>7</v>
          </cell>
          <cell r="M227">
            <v>1</v>
          </cell>
          <cell r="N227">
            <v>1</v>
          </cell>
          <cell r="O227">
            <v>40335</v>
          </cell>
          <cell r="P227">
            <v>302.5125</v>
          </cell>
          <cell r="Q227">
            <v>0</v>
          </cell>
          <cell r="R227">
            <v>40637.5125</v>
          </cell>
          <cell r="S227">
            <v>5486.0641875</v>
          </cell>
          <cell r="T227">
            <v>3895.376375</v>
          </cell>
          <cell r="U227">
            <v>50018.9530625</v>
          </cell>
        </row>
        <row r="228">
          <cell r="C228" t="str">
            <v>A741J</v>
          </cell>
          <cell r="D228" t="str">
            <v>P.942</v>
          </cell>
          <cell r="E228">
            <v>10401</v>
          </cell>
          <cell r="F228" t="str">
            <v>0009883</v>
          </cell>
          <cell r="G228" t="str">
            <v>COM</v>
          </cell>
          <cell r="H228" t="str">
            <v>J</v>
          </cell>
          <cell r="I228" t="str">
            <v>SYKES</v>
          </cell>
          <cell r="J228" t="str">
            <v>L</v>
          </cell>
          <cell r="K228" t="str">
            <v>M</v>
          </cell>
          <cell r="L228">
            <v>7</v>
          </cell>
          <cell r="M228">
            <v>1</v>
          </cell>
          <cell r="N228">
            <v>1</v>
          </cell>
          <cell r="O228">
            <v>42791</v>
          </cell>
          <cell r="P228">
            <v>320.9325</v>
          </cell>
          <cell r="R228">
            <v>43111.9325</v>
          </cell>
          <cell r="S228">
            <v>5820.110887500001</v>
          </cell>
          <cell r="T228">
            <v>4167.562575</v>
          </cell>
          <cell r="U228">
            <v>53099.605962500005</v>
          </cell>
          <cell r="V228" t="str">
            <v>Above NFA scale</v>
          </cell>
        </row>
        <row r="229">
          <cell r="C229" t="str">
            <v>A685J</v>
          </cell>
          <cell r="D229" t="str">
            <v>P.935</v>
          </cell>
          <cell r="E229">
            <v>10401</v>
          </cell>
          <cell r="F229" t="str">
            <v>0008087</v>
          </cell>
          <cell r="G229" t="str">
            <v>COM</v>
          </cell>
          <cell r="H229" t="str">
            <v>D</v>
          </cell>
          <cell r="I229" t="str">
            <v>MOFFAT</v>
          </cell>
          <cell r="J229" t="str">
            <v>L</v>
          </cell>
          <cell r="K229" t="str">
            <v>M</v>
          </cell>
          <cell r="L229">
            <v>7</v>
          </cell>
          <cell r="M229">
            <v>1</v>
          </cell>
          <cell r="N229">
            <v>1</v>
          </cell>
          <cell r="O229">
            <v>40335</v>
          </cell>
          <cell r="P229">
            <v>302.5125</v>
          </cell>
          <cell r="Q229">
            <v>0</v>
          </cell>
          <cell r="R229">
            <v>40637.5125</v>
          </cell>
          <cell r="S229">
            <v>5486.0641875</v>
          </cell>
          <cell r="T229">
            <v>3895.376375</v>
          </cell>
          <cell r="U229">
            <v>50018.9530625</v>
          </cell>
        </row>
        <row r="230">
          <cell r="C230" t="str">
            <v>A663J</v>
          </cell>
          <cell r="D230" t="str">
            <v>P.2334</v>
          </cell>
          <cell r="E230">
            <v>10401</v>
          </cell>
          <cell r="F230" t="str">
            <v>0008494</v>
          </cell>
          <cell r="G230" t="str">
            <v>COM</v>
          </cell>
          <cell r="H230" t="str">
            <v>H</v>
          </cell>
          <cell r="I230" t="str">
            <v>LARIJANI</v>
          </cell>
          <cell r="J230" t="str">
            <v>SL</v>
          </cell>
          <cell r="K230" t="str">
            <v>M</v>
          </cell>
          <cell r="L230">
            <v>8</v>
          </cell>
          <cell r="M230">
            <v>1</v>
          </cell>
          <cell r="N230">
            <v>1</v>
          </cell>
          <cell r="O230">
            <v>42791</v>
          </cell>
          <cell r="P230">
            <v>320.9325</v>
          </cell>
          <cell r="Q230">
            <v>427.9100666666636</v>
          </cell>
          <cell r="R230">
            <v>43539.842566666666</v>
          </cell>
          <cell r="S230">
            <v>5877.8787465000005</v>
          </cell>
          <cell r="T230">
            <v>4214.632682333333</v>
          </cell>
          <cell r="U230">
            <v>53632.3539955</v>
          </cell>
          <cell r="V230" t="str">
            <v>0.48 SE PoC Prom SL  School to advise re this post as Hadi also being paid 0.48 from R2036</v>
          </cell>
        </row>
        <row r="231">
          <cell r="D231" t="str">
            <v>P.4621</v>
          </cell>
          <cell r="E231">
            <v>10401</v>
          </cell>
          <cell r="F231" t="str">
            <v>0010150</v>
          </cell>
          <cell r="G231" t="str">
            <v>COM</v>
          </cell>
          <cell r="H231" t="str">
            <v>D</v>
          </cell>
          <cell r="I231" t="str">
            <v>HENDRY</v>
          </cell>
          <cell r="J231" t="str">
            <v>L</v>
          </cell>
          <cell r="K231" t="str">
            <v>M</v>
          </cell>
          <cell r="L231">
            <v>7</v>
          </cell>
          <cell r="M231">
            <v>1</v>
          </cell>
          <cell r="N231">
            <v>1</v>
          </cell>
          <cell r="O231">
            <v>40335</v>
          </cell>
          <cell r="P231">
            <v>302.5125</v>
          </cell>
          <cell r="Q231">
            <v>0</v>
          </cell>
          <cell r="R231">
            <v>40637.5125</v>
          </cell>
          <cell r="S231">
            <v>5486.0641875</v>
          </cell>
          <cell r="T231">
            <v>3895.376375</v>
          </cell>
          <cell r="U231">
            <v>50018.9530625</v>
          </cell>
        </row>
        <row r="232">
          <cell r="C232" t="str">
            <v>A686J</v>
          </cell>
          <cell r="D232" t="str">
            <v>P.1627</v>
          </cell>
          <cell r="E232">
            <v>10401</v>
          </cell>
          <cell r="F232" t="str">
            <v>0006969</v>
          </cell>
          <cell r="G232" t="str">
            <v>COM</v>
          </cell>
          <cell r="H232" t="str">
            <v>P</v>
          </cell>
          <cell r="I232" t="str">
            <v>HARPER</v>
          </cell>
          <cell r="J232" t="str">
            <v>L</v>
          </cell>
          <cell r="K232" t="str">
            <v>M</v>
          </cell>
          <cell r="L232">
            <v>7</v>
          </cell>
          <cell r="M232">
            <v>1</v>
          </cell>
          <cell r="N232">
            <v>1</v>
          </cell>
          <cell r="O232">
            <v>36911</v>
          </cell>
          <cell r="P232">
            <v>276.8325</v>
          </cell>
          <cell r="Q232">
            <v>369.30650000000117</v>
          </cell>
          <cell r="R232">
            <v>37557.138999999996</v>
          </cell>
          <cell r="S232">
            <v>5070.2137649999995</v>
          </cell>
          <cell r="T232">
            <v>3556.5352899999993</v>
          </cell>
          <cell r="U232">
            <v>46183.888054999996</v>
          </cell>
        </row>
        <row r="233">
          <cell r="D233" t="str">
            <v>P.6567</v>
          </cell>
          <cell r="E233">
            <v>10401</v>
          </cell>
          <cell r="F233" t="str">
            <v>0021856</v>
          </cell>
          <cell r="G233" t="str">
            <v>COM</v>
          </cell>
          <cell r="H233" t="str">
            <v>P</v>
          </cell>
          <cell r="I233" t="str">
            <v>BARRIE</v>
          </cell>
          <cell r="J233" t="str">
            <v>L</v>
          </cell>
          <cell r="K233" t="str">
            <v>M</v>
          </cell>
          <cell r="L233">
            <v>7</v>
          </cell>
          <cell r="M233">
            <v>1</v>
          </cell>
          <cell r="N233">
            <v>1</v>
          </cell>
          <cell r="O233">
            <v>40335</v>
          </cell>
          <cell r="P233">
            <v>302.5125</v>
          </cell>
          <cell r="Q233">
            <v>0</v>
          </cell>
          <cell r="R233">
            <v>40637.5125</v>
          </cell>
          <cell r="S233">
            <v>5486.0641875</v>
          </cell>
          <cell r="T233">
            <v>3895.376375</v>
          </cell>
          <cell r="U233">
            <v>50018.9530625</v>
          </cell>
        </row>
        <row r="234">
          <cell r="C234" t="str">
            <v>A089J</v>
          </cell>
          <cell r="D234" t="str">
            <v>P.920</v>
          </cell>
          <cell r="E234">
            <v>10401</v>
          </cell>
          <cell r="G234" t="str">
            <v>COM</v>
          </cell>
          <cell r="I234" t="str">
            <v>VACANCY</v>
          </cell>
          <cell r="J234" t="str">
            <v>L</v>
          </cell>
          <cell r="K234" t="str">
            <v>M</v>
          </cell>
          <cell r="L234">
            <v>7</v>
          </cell>
          <cell r="M234">
            <v>1</v>
          </cell>
          <cell r="N234">
            <v>1</v>
          </cell>
          <cell r="O234">
            <v>33780</v>
          </cell>
          <cell r="P234">
            <v>253.35</v>
          </cell>
          <cell r="Q234">
            <v>344.6860666666689</v>
          </cell>
          <cell r="R234">
            <v>34378.03606666667</v>
          </cell>
          <cell r="S234">
            <v>4641.034869</v>
          </cell>
          <cell r="T234">
            <v>3206.8339673333335</v>
          </cell>
          <cell r="U234">
            <v>42225.904903</v>
          </cell>
          <cell r="V234" t="str">
            <v>J Robertson's old post</v>
          </cell>
        </row>
        <row r="235">
          <cell r="C235" t="str">
            <v>A688J</v>
          </cell>
          <cell r="D235" t="str">
            <v>P.5706</v>
          </cell>
          <cell r="E235">
            <v>10401</v>
          </cell>
          <cell r="F235" t="str">
            <v>0009789</v>
          </cell>
          <cell r="G235" t="str">
            <v>COM</v>
          </cell>
          <cell r="H235" t="str">
            <v>K</v>
          </cell>
          <cell r="I235" t="str">
            <v>HARTMANN</v>
          </cell>
          <cell r="J235" t="str">
            <v>L</v>
          </cell>
          <cell r="K235" t="str">
            <v>M</v>
          </cell>
          <cell r="L235">
            <v>7</v>
          </cell>
          <cell r="M235">
            <v>1</v>
          </cell>
          <cell r="N235">
            <v>1</v>
          </cell>
          <cell r="O235">
            <v>33780</v>
          </cell>
          <cell r="P235">
            <v>253.35</v>
          </cell>
          <cell r="Q235">
            <v>344.6860666666689</v>
          </cell>
          <cell r="R235">
            <v>34378.03606666667</v>
          </cell>
          <cell r="S235">
            <v>4641.034869</v>
          </cell>
          <cell r="T235">
            <v>3206.8339673333335</v>
          </cell>
          <cell r="U235">
            <v>42225.904903</v>
          </cell>
        </row>
        <row r="236">
          <cell r="E236">
            <v>10401</v>
          </cell>
          <cell r="F236" t="str">
            <v>014455</v>
          </cell>
          <cell r="G236" t="str">
            <v>COM</v>
          </cell>
          <cell r="H236" t="str">
            <v>A</v>
          </cell>
          <cell r="I236" t="str">
            <v>ADETUNJI</v>
          </cell>
          <cell r="J236" t="str">
            <v>TA</v>
          </cell>
          <cell r="K236" t="str">
            <v>M</v>
          </cell>
          <cell r="L236" t="str">
            <v>TA</v>
          </cell>
          <cell r="M236">
            <v>0.2</v>
          </cell>
          <cell r="N236">
            <v>1</v>
          </cell>
          <cell r="O236">
            <v>27391</v>
          </cell>
          <cell r="P236">
            <v>205.4325</v>
          </cell>
          <cell r="R236">
            <v>5519.2865</v>
          </cell>
          <cell r="S236">
            <v>745.1036775000001</v>
          </cell>
          <cell r="T236">
            <v>32.37151500000002</v>
          </cell>
          <cell r="U236">
            <v>6296.7616925</v>
          </cell>
          <cell r="V236" t="str">
            <v>Previously funded from payroll savings NFA EXCLUSION</v>
          </cell>
        </row>
        <row r="237">
          <cell r="E237">
            <v>10401</v>
          </cell>
          <cell r="F237" t="str">
            <v>014537</v>
          </cell>
          <cell r="G237" t="str">
            <v>COM</v>
          </cell>
          <cell r="H237" t="str">
            <v>A</v>
          </cell>
          <cell r="I237" t="str">
            <v>DOBBIN</v>
          </cell>
          <cell r="J237" t="str">
            <v>TA</v>
          </cell>
          <cell r="K237" t="str">
            <v>M</v>
          </cell>
          <cell r="L237" t="str">
            <v>TA</v>
          </cell>
          <cell r="M237">
            <v>0.5</v>
          </cell>
          <cell r="N237">
            <v>1</v>
          </cell>
          <cell r="O237">
            <v>27391</v>
          </cell>
          <cell r="P237">
            <v>205.4325</v>
          </cell>
          <cell r="R237">
            <v>13798.21625</v>
          </cell>
          <cell r="S237">
            <v>1862.7591937500001</v>
          </cell>
          <cell r="T237">
            <v>943.0537875</v>
          </cell>
          <cell r="U237">
            <v>16604.02923125</v>
          </cell>
          <cell r="V237" t="str">
            <v>Previously funded from payroll savings NFA EXCLUSION</v>
          </cell>
        </row>
        <row r="238">
          <cell r="E238">
            <v>10401</v>
          </cell>
          <cell r="F238" t="str">
            <v>014548</v>
          </cell>
          <cell r="G238" t="str">
            <v>COM</v>
          </cell>
          <cell r="H238" t="str">
            <v>P</v>
          </cell>
          <cell r="I238" t="str">
            <v>HUANG</v>
          </cell>
          <cell r="J238" t="str">
            <v>TA</v>
          </cell>
          <cell r="K238" t="str">
            <v>M</v>
          </cell>
          <cell r="L238" t="str">
            <v>TA</v>
          </cell>
          <cell r="M238">
            <v>0.2</v>
          </cell>
          <cell r="N238">
            <v>1</v>
          </cell>
          <cell r="O238">
            <v>27931</v>
          </cell>
          <cell r="P238">
            <v>209.4825</v>
          </cell>
          <cell r="R238">
            <v>5628.0965</v>
          </cell>
          <cell r="T238">
            <v>44.340614999999964</v>
          </cell>
          <cell r="U238">
            <v>5672.437115</v>
          </cell>
          <cell r="V238" t="str">
            <v>Previously funded from payroll savings NFA EXCLUSION</v>
          </cell>
        </row>
        <row r="239">
          <cell r="E239">
            <v>10401</v>
          </cell>
          <cell r="F239" t="str">
            <v>014586</v>
          </cell>
          <cell r="G239" t="str">
            <v>COM</v>
          </cell>
          <cell r="H239" t="str">
            <v>D</v>
          </cell>
          <cell r="I239" t="str">
            <v>KORENTZELOS</v>
          </cell>
          <cell r="J239" t="str">
            <v>TA</v>
          </cell>
          <cell r="K239" t="str">
            <v>M</v>
          </cell>
          <cell r="L239" t="str">
            <v>TA</v>
          </cell>
          <cell r="M239">
            <v>0.5</v>
          </cell>
          <cell r="N239">
            <v>1</v>
          </cell>
          <cell r="O239">
            <v>27931</v>
          </cell>
          <cell r="P239">
            <v>209.4825</v>
          </cell>
          <cell r="R239">
            <v>14070.24125</v>
          </cell>
          <cell r="T239">
            <v>972.9765375</v>
          </cell>
          <cell r="U239">
            <v>15043.2177875</v>
          </cell>
          <cell r="V239" t="str">
            <v>Previously funded from payroll savings NFA EXCLUSION</v>
          </cell>
        </row>
        <row r="240">
          <cell r="E240">
            <v>10401</v>
          </cell>
          <cell r="F240" t="str">
            <v>012553</v>
          </cell>
          <cell r="G240" t="str">
            <v>COM</v>
          </cell>
          <cell r="H240" t="str">
            <v>H</v>
          </cell>
          <cell r="I240" t="str">
            <v>LIU</v>
          </cell>
          <cell r="J240" t="str">
            <v>TA</v>
          </cell>
          <cell r="K240" t="str">
            <v>M</v>
          </cell>
          <cell r="L240" t="str">
            <v>TA</v>
          </cell>
          <cell r="M240">
            <v>0.2</v>
          </cell>
          <cell r="N240">
            <v>1</v>
          </cell>
          <cell r="O240">
            <v>27931</v>
          </cell>
          <cell r="P240">
            <v>209.4825</v>
          </cell>
          <cell r="R240">
            <v>5628.0965</v>
          </cell>
          <cell r="S240">
            <v>759.7930275</v>
          </cell>
          <cell r="T240">
            <v>44.340614999999964</v>
          </cell>
          <cell r="U240">
            <v>6432.2301425</v>
          </cell>
          <cell r="V240" t="str">
            <v>Previously funded from payroll savings NFA EXCLUSION</v>
          </cell>
        </row>
        <row r="241">
          <cell r="E241">
            <v>10401</v>
          </cell>
          <cell r="F241" t="str">
            <v>021894</v>
          </cell>
          <cell r="G241" t="str">
            <v>COM</v>
          </cell>
          <cell r="H241" t="str">
            <v>B</v>
          </cell>
          <cell r="I241" t="str">
            <v>MCDONALD</v>
          </cell>
          <cell r="J241" t="str">
            <v>TA / RA</v>
          </cell>
          <cell r="K241" t="str">
            <v>M</v>
          </cell>
          <cell r="L241" t="str">
            <v>TA/RES 1B</v>
          </cell>
          <cell r="M241">
            <v>1</v>
          </cell>
          <cell r="N241">
            <v>1</v>
          </cell>
          <cell r="O241">
            <v>24434</v>
          </cell>
          <cell r="P241">
            <v>183.255</v>
          </cell>
          <cell r="R241">
            <v>24617.255</v>
          </cell>
          <cell r="T241">
            <v>2133.1480500000002</v>
          </cell>
          <cell r="U241">
            <v>26750.40305</v>
          </cell>
          <cell r="V241" t="str">
            <v>Previously funded from payroll savings NO NFA INFO</v>
          </cell>
        </row>
        <row r="242">
          <cell r="E242">
            <v>10401</v>
          </cell>
          <cell r="F242" t="str">
            <v>014481</v>
          </cell>
          <cell r="G242" t="str">
            <v>COM</v>
          </cell>
          <cell r="H242" t="str">
            <v>T</v>
          </cell>
          <cell r="I242" t="str">
            <v>WELSH</v>
          </cell>
          <cell r="J242" t="str">
            <v>TA</v>
          </cell>
          <cell r="K242" t="str">
            <v>M</v>
          </cell>
          <cell r="L242" t="str">
            <v>TA</v>
          </cell>
          <cell r="M242">
            <v>0.5</v>
          </cell>
          <cell r="N242">
            <v>1</v>
          </cell>
          <cell r="O242">
            <v>27931</v>
          </cell>
          <cell r="P242">
            <v>209.4825</v>
          </cell>
          <cell r="R242">
            <v>14070.24125</v>
          </cell>
          <cell r="T242">
            <v>972.9765375</v>
          </cell>
          <cell r="U242">
            <v>15043.2177875</v>
          </cell>
          <cell r="V242" t="str">
            <v>Previously funded from payroll savings NFA EXCLUSION</v>
          </cell>
        </row>
        <row r="243">
          <cell r="E243">
            <v>10401</v>
          </cell>
          <cell r="F243" t="str">
            <v>009966</v>
          </cell>
          <cell r="G243" t="str">
            <v>COM</v>
          </cell>
          <cell r="H243" t="str">
            <v>K</v>
          </cell>
          <cell r="I243" t="str">
            <v>CHENG</v>
          </cell>
          <cell r="J243" t="str">
            <v>TA / RA</v>
          </cell>
          <cell r="K243" t="str">
            <v>M</v>
          </cell>
          <cell r="L243" t="str">
            <v>TA/RES 1B</v>
          </cell>
          <cell r="M243">
            <v>1</v>
          </cell>
          <cell r="N243">
            <v>1</v>
          </cell>
          <cell r="O243">
            <v>24434</v>
          </cell>
          <cell r="P243">
            <v>183.255</v>
          </cell>
          <cell r="R243">
            <v>24617.255</v>
          </cell>
          <cell r="S243">
            <v>3323.3294250000004</v>
          </cell>
          <cell r="T243">
            <v>2133.1480500000002</v>
          </cell>
          <cell r="U243">
            <v>30073.732475</v>
          </cell>
          <cell r="V243" t="str">
            <v>Previously funded from payroll savings NO NFA INFO</v>
          </cell>
        </row>
        <row r="244">
          <cell r="E244">
            <v>10401</v>
          </cell>
          <cell r="F244" t="str">
            <v>021831</v>
          </cell>
          <cell r="G244" t="str">
            <v>COM</v>
          </cell>
          <cell r="H244" t="str">
            <v>C</v>
          </cell>
          <cell r="I244" t="str">
            <v>MBARUSHIMAN</v>
          </cell>
          <cell r="J244" t="str">
            <v>TA</v>
          </cell>
          <cell r="K244" t="str">
            <v>M</v>
          </cell>
          <cell r="L244" t="str">
            <v>TA</v>
          </cell>
          <cell r="M244">
            <v>0.2</v>
          </cell>
          <cell r="N244">
            <v>1</v>
          </cell>
          <cell r="O244">
            <v>27931</v>
          </cell>
          <cell r="P244">
            <v>209.4825</v>
          </cell>
          <cell r="R244">
            <v>5628.0965</v>
          </cell>
          <cell r="T244">
            <v>44.340614999999964</v>
          </cell>
          <cell r="U244">
            <v>5672.437115</v>
          </cell>
          <cell r="V244" t="str">
            <v>Previously funded from payroll savings NFA EXCLUSION</v>
          </cell>
        </row>
        <row r="245">
          <cell r="E245">
            <v>10401</v>
          </cell>
          <cell r="F245" t="str">
            <v>009646</v>
          </cell>
          <cell r="G245" t="str">
            <v>COM</v>
          </cell>
          <cell r="H245" t="str">
            <v>J</v>
          </cell>
          <cell r="I245" t="str">
            <v>SHIELDS</v>
          </cell>
          <cell r="J245" t="str">
            <v>L</v>
          </cell>
          <cell r="K245" t="str">
            <v>M</v>
          </cell>
          <cell r="L245">
            <v>7</v>
          </cell>
          <cell r="M245">
            <v>1</v>
          </cell>
          <cell r="N245">
            <v>1</v>
          </cell>
          <cell r="O245">
            <v>33780</v>
          </cell>
          <cell r="P245">
            <v>253.35</v>
          </cell>
          <cell r="R245">
            <v>34033.35</v>
          </cell>
          <cell r="S245">
            <v>4594.5022500000005</v>
          </cell>
          <cell r="T245">
            <v>3168.9184999999998</v>
          </cell>
          <cell r="U245">
            <v>41796.770749999996</v>
          </cell>
          <cell r="V245" t="str">
            <v>Previously funded from payroll savings</v>
          </cell>
        </row>
        <row r="247">
          <cell r="I247" t="str">
            <v>ACADEMIC STAFF</v>
          </cell>
          <cell r="K247">
            <v>37</v>
          </cell>
          <cell r="M247">
            <v>32.3</v>
          </cell>
          <cell r="O247">
            <v>1439216</v>
          </cell>
          <cell r="P247">
            <v>15344.88000000001</v>
          </cell>
          <cell r="Q247">
            <v>3235.3330000000055</v>
          </cell>
          <cell r="R247">
            <v>1326243.2102499993</v>
          </cell>
          <cell r="S247">
            <v>170400.95276625</v>
          </cell>
          <cell r="T247">
            <v>124621.0031275</v>
          </cell>
          <cell r="U247">
            <v>1621265.1661437503</v>
          </cell>
        </row>
        <row r="249">
          <cell r="E249">
            <v>10401</v>
          </cell>
          <cell r="I249" t="str">
            <v>P/T TEACHING HRS</v>
          </cell>
          <cell r="R249">
            <v>54000</v>
          </cell>
          <cell r="U249">
            <v>54000</v>
          </cell>
        </row>
        <row r="251">
          <cell r="E251">
            <v>10401</v>
          </cell>
          <cell r="F251" t="str">
            <v>012365</v>
          </cell>
          <cell r="G251" t="str">
            <v>COM</v>
          </cell>
          <cell r="H251" t="str">
            <v>C</v>
          </cell>
          <cell r="I251" t="str">
            <v>PARK</v>
          </cell>
          <cell r="J251" t="str">
            <v>TA 0.2 &amp; RES STUD</v>
          </cell>
          <cell r="K251" t="str">
            <v>M</v>
          </cell>
          <cell r="L251" t="str">
            <v>TA 0.2 &amp; RES STUD</v>
          </cell>
          <cell r="M251">
            <v>0.2</v>
          </cell>
          <cell r="N251">
            <v>0</v>
          </cell>
          <cell r="O251">
            <v>27391</v>
          </cell>
          <cell r="P251">
            <v>205.4325</v>
          </cell>
          <cell r="Q251">
            <v>0</v>
          </cell>
          <cell r="R251">
            <v>5519.2865</v>
          </cell>
          <cell r="S251">
            <v>745.1036775000001</v>
          </cell>
          <cell r="T251">
            <v>32.37151500000002</v>
          </cell>
          <cell r="U251">
            <v>0</v>
          </cell>
          <cell r="V251" t="str">
            <v>R2103 SLUGS DSS  /  No NFA Info. Contract Expires 30/06/07</v>
          </cell>
        </row>
        <row r="253">
          <cell r="I253" t="str">
            <v>RESEARCH STAFF</v>
          </cell>
          <cell r="K253">
            <v>1</v>
          </cell>
          <cell r="M253">
            <v>0.2</v>
          </cell>
          <cell r="O253">
            <v>27391</v>
          </cell>
          <cell r="P253">
            <v>205.4325</v>
          </cell>
          <cell r="Q253">
            <v>0</v>
          </cell>
          <cell r="R253">
            <v>5519.2865</v>
          </cell>
          <cell r="S253">
            <v>745.1036775000001</v>
          </cell>
          <cell r="T253">
            <v>32.37151500000002</v>
          </cell>
          <cell r="U253">
            <v>0</v>
          </cell>
        </row>
        <row r="255">
          <cell r="I255" t="str">
            <v>DEPARTMENT TOTAL</v>
          </cell>
          <cell r="K255">
            <v>38</v>
          </cell>
          <cell r="M255">
            <v>32.5</v>
          </cell>
          <cell r="O255">
            <v>1466607</v>
          </cell>
          <cell r="P255">
            <v>15550.312500000011</v>
          </cell>
          <cell r="Q255">
            <v>3235.3330000000055</v>
          </cell>
          <cell r="R255">
            <v>1385762.4967499992</v>
          </cell>
          <cell r="S255">
            <v>171146.05644375</v>
          </cell>
          <cell r="T255">
            <v>124653.3746425</v>
          </cell>
          <cell r="U255">
            <v>1675265.1661437503</v>
          </cell>
        </row>
        <row r="258">
          <cell r="D258" t="str">
            <v>MATHEMATICS 10402</v>
          </cell>
        </row>
        <row r="260">
          <cell r="C260" t="str">
            <v>A257T</v>
          </cell>
          <cell r="D260" t="str">
            <v>P.4190</v>
          </cell>
          <cell r="E260">
            <v>10402</v>
          </cell>
          <cell r="F260" t="str">
            <v>0000748</v>
          </cell>
          <cell r="G260" t="str">
            <v>MAT</v>
          </cell>
          <cell r="H260" t="str">
            <v>W</v>
          </cell>
          <cell r="I260" t="str">
            <v>GARDINER</v>
          </cell>
          <cell r="J260" t="str">
            <v>Head of Division</v>
          </cell>
          <cell r="K260" t="str">
            <v>M</v>
          </cell>
          <cell r="L260" t="str">
            <v>HOD</v>
          </cell>
          <cell r="M260">
            <v>1</v>
          </cell>
          <cell r="N260">
            <v>1</v>
          </cell>
          <cell r="O260">
            <v>52606</v>
          </cell>
          <cell r="P260">
            <v>1578.1799999999998</v>
          </cell>
          <cell r="Q260">
            <v>0</v>
          </cell>
          <cell r="R260">
            <v>54184.18</v>
          </cell>
          <cell r="S260">
            <v>7314.8643</v>
          </cell>
          <cell r="T260">
            <v>5385.5098</v>
          </cell>
          <cell r="U260">
            <v>66884.55410000001</v>
          </cell>
          <cell r="V260" t="str">
            <v>HoD</v>
          </cell>
        </row>
        <row r="261">
          <cell r="C261" t="str">
            <v>A255J</v>
          </cell>
          <cell r="D261" t="str">
            <v>T.4180</v>
          </cell>
          <cell r="E261">
            <v>10402</v>
          </cell>
          <cell r="F261" t="str">
            <v>0002110</v>
          </cell>
          <cell r="G261" t="str">
            <v>MAT</v>
          </cell>
          <cell r="H261" t="str">
            <v>B</v>
          </cell>
          <cell r="I261" t="str">
            <v>STEVES</v>
          </cell>
          <cell r="J261" t="str">
            <v>ASSOC DEAN</v>
          </cell>
          <cell r="K261" t="str">
            <v>M</v>
          </cell>
          <cell r="L261" t="str">
            <v>ASSOC DEAN</v>
          </cell>
          <cell r="M261">
            <v>0.5</v>
          </cell>
          <cell r="N261">
            <v>1</v>
          </cell>
          <cell r="O261">
            <v>54588</v>
          </cell>
          <cell r="P261">
            <v>1637.6399999999999</v>
          </cell>
          <cell r="Q261">
            <v>0</v>
          </cell>
          <cell r="R261">
            <v>28112.82</v>
          </cell>
          <cell r="S261">
            <v>3795.2307</v>
          </cell>
          <cell r="T261">
            <v>2517.6602</v>
          </cell>
          <cell r="U261">
            <v>34425.7109</v>
          </cell>
          <cell r="V261" t="str">
            <v>0.5 Prof/ 0.5 Director Graduate Centre</v>
          </cell>
        </row>
        <row r="262">
          <cell r="E262">
            <v>10402</v>
          </cell>
          <cell r="G262" t="str">
            <v>MAT</v>
          </cell>
          <cell r="I262" t="str">
            <v>VACANCY</v>
          </cell>
          <cell r="K262" t="str">
            <v>M</v>
          </cell>
          <cell r="M262">
            <v>0.5</v>
          </cell>
          <cell r="N262">
            <v>1</v>
          </cell>
          <cell r="O262">
            <v>54588</v>
          </cell>
          <cell r="P262">
            <v>1637.6399999999999</v>
          </cell>
          <cell r="Q262">
            <v>0</v>
          </cell>
          <cell r="R262">
            <v>28112.82</v>
          </cell>
          <cell r="S262">
            <v>3795.2307</v>
          </cell>
          <cell r="T262">
            <v>2517.6602</v>
          </cell>
          <cell r="U262">
            <v>34425.7109</v>
          </cell>
          <cell r="V262" t="str">
            <v>Other 0.5 of B Steve's old post</v>
          </cell>
        </row>
        <row r="263">
          <cell r="D263" t="str">
            <v>P.1717</v>
          </cell>
          <cell r="E263">
            <v>10402</v>
          </cell>
          <cell r="G263" t="str">
            <v>MAT</v>
          </cell>
          <cell r="I263" t="str">
            <v>VACANCY</v>
          </cell>
          <cell r="J263" t="str">
            <v>PROF</v>
          </cell>
          <cell r="K263" t="str">
            <v>M</v>
          </cell>
          <cell r="L263" t="str">
            <v>PROF</v>
          </cell>
          <cell r="M263">
            <v>1</v>
          </cell>
          <cell r="N263">
            <v>1</v>
          </cell>
          <cell r="O263">
            <v>52000</v>
          </cell>
          <cell r="P263">
            <v>1560</v>
          </cell>
          <cell r="Q263">
            <v>0</v>
          </cell>
          <cell r="R263">
            <v>53560</v>
          </cell>
          <cell r="S263">
            <v>7230.6</v>
          </cell>
          <cell r="T263">
            <v>5316.85</v>
          </cell>
          <cell r="U263">
            <v>66107.45</v>
          </cell>
          <cell r="V263" t="str">
            <v>Merit Prof  S Mikhailov's old post</v>
          </cell>
        </row>
        <row r="264">
          <cell r="C264" t="str">
            <v>A245H</v>
          </cell>
          <cell r="D264" t="str">
            <v>P.960</v>
          </cell>
          <cell r="E264">
            <v>10402</v>
          </cell>
          <cell r="F264" t="str">
            <v>0000751</v>
          </cell>
          <cell r="G264" t="str">
            <v>MAT</v>
          </cell>
          <cell r="H264" t="str">
            <v>A</v>
          </cell>
          <cell r="I264" t="str">
            <v>McFADYEN</v>
          </cell>
          <cell r="J264" t="str">
            <v>SL</v>
          </cell>
          <cell r="K264" t="str">
            <v>M</v>
          </cell>
          <cell r="L264" t="str">
            <v>S L</v>
          </cell>
          <cell r="M264">
            <v>1</v>
          </cell>
          <cell r="N264">
            <v>1</v>
          </cell>
          <cell r="O264">
            <v>48146</v>
          </cell>
          <cell r="P264">
            <v>361.09499999999997</v>
          </cell>
          <cell r="R264">
            <v>48507.095</v>
          </cell>
          <cell r="S264">
            <v>6548.457825</v>
          </cell>
          <cell r="T264">
            <v>4761.03045</v>
          </cell>
          <cell r="U264">
            <v>59816.583275</v>
          </cell>
          <cell r="V264" t="str">
            <v>NFA EXCLUSION</v>
          </cell>
        </row>
        <row r="265">
          <cell r="C265" t="str">
            <v>A261J</v>
          </cell>
          <cell r="D265" t="str">
            <v>T.5625</v>
          </cell>
          <cell r="E265">
            <v>10402</v>
          </cell>
          <cell r="F265" t="str">
            <v>0000752</v>
          </cell>
          <cell r="G265" t="str">
            <v>MAT</v>
          </cell>
          <cell r="H265" t="str">
            <v>A</v>
          </cell>
          <cell r="I265" t="str">
            <v>POLLOCK</v>
          </cell>
          <cell r="J265" t="str">
            <v>Reader</v>
          </cell>
          <cell r="K265" t="str">
            <v>M</v>
          </cell>
          <cell r="L265" t="str">
            <v>READER</v>
          </cell>
          <cell r="M265">
            <v>1</v>
          </cell>
          <cell r="N265">
            <v>1</v>
          </cell>
          <cell r="O265">
            <v>45299</v>
          </cell>
          <cell r="P265">
            <v>339.7425</v>
          </cell>
          <cell r="Q265">
            <v>440.74043333333486</v>
          </cell>
          <cell r="R265">
            <v>46079.48293333333</v>
          </cell>
          <cell r="S265">
            <v>6220.730196</v>
          </cell>
          <cell r="T265">
            <v>4493.993122666667</v>
          </cell>
          <cell r="U265">
            <v>56794.206252</v>
          </cell>
          <cell r="V265" t="str">
            <v>READER / NFA EXCLUSION</v>
          </cell>
        </row>
        <row r="266">
          <cell r="C266" t="str">
            <v>A264J</v>
          </cell>
          <cell r="D266" t="str">
            <v>P.969</v>
          </cell>
          <cell r="E266">
            <v>10402</v>
          </cell>
          <cell r="F266" t="str">
            <v>0002259</v>
          </cell>
          <cell r="G266" t="str">
            <v>MAT</v>
          </cell>
          <cell r="H266" t="str">
            <v>J</v>
          </cell>
          <cell r="I266" t="str">
            <v>RILEY</v>
          </cell>
          <cell r="J266" t="str">
            <v>L</v>
          </cell>
          <cell r="K266" t="str">
            <v>M</v>
          </cell>
          <cell r="L266" t="str">
            <v>L</v>
          </cell>
          <cell r="M266">
            <v>1</v>
          </cell>
          <cell r="N266">
            <v>1</v>
          </cell>
          <cell r="O266">
            <v>49467</v>
          </cell>
          <cell r="P266">
            <v>371.0025</v>
          </cell>
          <cell r="Q266">
            <v>0</v>
          </cell>
          <cell r="R266">
            <v>49838.0025</v>
          </cell>
          <cell r="S266">
            <v>6728.130337500001</v>
          </cell>
          <cell r="T266">
            <v>4907.430275000001</v>
          </cell>
          <cell r="U266">
            <v>61473.5631125</v>
          </cell>
          <cell r="V266" t="str">
            <v>Assoc Dean 0.75/ L 0.25 - Disc Prom</v>
          </cell>
        </row>
        <row r="267">
          <cell r="C267" t="str">
            <v>A251J</v>
          </cell>
          <cell r="D267" t="str">
            <v>P.965</v>
          </cell>
          <cell r="E267">
            <v>10402</v>
          </cell>
          <cell r="F267" t="str">
            <v>0000760</v>
          </cell>
          <cell r="G267" t="str">
            <v>MAT</v>
          </cell>
          <cell r="H267" t="str">
            <v>S</v>
          </cell>
          <cell r="I267" t="str">
            <v>WALTERS</v>
          </cell>
          <cell r="J267" t="str">
            <v>L</v>
          </cell>
          <cell r="K267" t="str">
            <v>M</v>
          </cell>
          <cell r="L267" t="str">
            <v>L</v>
          </cell>
          <cell r="M267">
            <v>1</v>
          </cell>
          <cell r="N267">
            <v>1</v>
          </cell>
          <cell r="O267">
            <v>38209</v>
          </cell>
          <cell r="P267">
            <v>286.5675</v>
          </cell>
          <cell r="R267">
            <v>38495.5675</v>
          </cell>
          <cell r="S267">
            <v>5196.9016125</v>
          </cell>
          <cell r="T267">
            <v>3659.762425</v>
          </cell>
          <cell r="U267">
            <v>47352.231537499996</v>
          </cell>
          <cell r="V267" t="str">
            <v>NFA EXCLUSION</v>
          </cell>
        </row>
        <row r="268">
          <cell r="C268" t="str">
            <v>A429J</v>
          </cell>
          <cell r="D268" t="str">
            <v>P.967</v>
          </cell>
          <cell r="E268">
            <v>10402</v>
          </cell>
          <cell r="F268" t="str">
            <v>0000766</v>
          </cell>
          <cell r="G268" t="str">
            <v>MAT</v>
          </cell>
          <cell r="H268" t="str">
            <v>L</v>
          </cell>
          <cell r="I268" t="str">
            <v>SCOTT</v>
          </cell>
          <cell r="J268" t="str">
            <v>L</v>
          </cell>
          <cell r="K268" t="str">
            <v>M</v>
          </cell>
          <cell r="L268" t="str">
            <v>L</v>
          </cell>
          <cell r="M268">
            <v>1</v>
          </cell>
          <cell r="N268">
            <v>1</v>
          </cell>
          <cell r="O268">
            <v>38209</v>
          </cell>
          <cell r="P268">
            <v>286.5675</v>
          </cell>
          <cell r="R268">
            <v>38495.5675</v>
          </cell>
          <cell r="S268">
            <v>5196.9016125</v>
          </cell>
          <cell r="T268">
            <v>3659.762425</v>
          </cell>
          <cell r="U268">
            <v>47352.231537499996</v>
          </cell>
          <cell r="V268" t="str">
            <v>NFA EXCLUSION</v>
          </cell>
        </row>
        <row r="269">
          <cell r="C269" t="str">
            <v>A260T</v>
          </cell>
          <cell r="D269" t="str">
            <v>P.1633</v>
          </cell>
          <cell r="E269">
            <v>10402</v>
          </cell>
          <cell r="F269" t="str">
            <v>0004261</v>
          </cell>
          <cell r="G269" t="str">
            <v>MAT</v>
          </cell>
          <cell r="H269" t="str">
            <v>W</v>
          </cell>
          <cell r="I269" t="str">
            <v>MACLAREN</v>
          </cell>
          <cell r="J269" t="str">
            <v>L</v>
          </cell>
          <cell r="K269" t="str">
            <v>M</v>
          </cell>
          <cell r="L269">
            <v>7</v>
          </cell>
          <cell r="M269">
            <v>1</v>
          </cell>
          <cell r="N269">
            <v>1</v>
          </cell>
          <cell r="O269">
            <v>42791</v>
          </cell>
          <cell r="P269">
            <v>320.9325</v>
          </cell>
          <cell r="R269">
            <v>43111.9325</v>
          </cell>
          <cell r="S269">
            <v>5820.110887500001</v>
          </cell>
          <cell r="T269">
            <v>4167.562575</v>
          </cell>
          <cell r="U269">
            <v>53099.605962500005</v>
          </cell>
          <cell r="V269" t="str">
            <v>Above NFA scale</v>
          </cell>
        </row>
        <row r="270">
          <cell r="C270" t="str">
            <v>A418J</v>
          </cell>
          <cell r="D270" t="str">
            <v>P.964</v>
          </cell>
          <cell r="E270">
            <v>10402</v>
          </cell>
          <cell r="F270" t="str">
            <v>0000759</v>
          </cell>
          <cell r="G270" t="str">
            <v>MAT</v>
          </cell>
          <cell r="H270" t="str">
            <v>M</v>
          </cell>
          <cell r="I270" t="str">
            <v>LYNCH</v>
          </cell>
          <cell r="J270" t="str">
            <v>L</v>
          </cell>
          <cell r="K270" t="str">
            <v>M</v>
          </cell>
          <cell r="L270" t="str">
            <v>L</v>
          </cell>
          <cell r="M270">
            <v>1</v>
          </cell>
          <cell r="N270">
            <v>1</v>
          </cell>
          <cell r="O270">
            <v>38209</v>
          </cell>
          <cell r="P270">
            <v>286.5675</v>
          </cell>
          <cell r="R270">
            <v>38495.5675</v>
          </cell>
          <cell r="S270">
            <v>5196.9016125</v>
          </cell>
          <cell r="T270">
            <v>3659.762425</v>
          </cell>
          <cell r="U270">
            <v>47352.231537499996</v>
          </cell>
          <cell r="V270" t="str">
            <v>NFA EXCLUSION</v>
          </cell>
        </row>
        <row r="271">
          <cell r="C271" t="str">
            <v>A258J</v>
          </cell>
          <cell r="D271" t="str">
            <v>P.959</v>
          </cell>
          <cell r="E271">
            <v>10402</v>
          </cell>
          <cell r="F271" t="str">
            <v>0000750</v>
          </cell>
          <cell r="G271" t="str">
            <v>MAT</v>
          </cell>
          <cell r="H271" t="str">
            <v>D</v>
          </cell>
          <cell r="I271" t="str">
            <v>HODSON</v>
          </cell>
          <cell r="J271" t="str">
            <v>L</v>
          </cell>
          <cell r="K271" t="str">
            <v>M</v>
          </cell>
          <cell r="L271" t="str">
            <v>L</v>
          </cell>
          <cell r="M271">
            <v>1</v>
          </cell>
          <cell r="N271">
            <v>1</v>
          </cell>
          <cell r="O271">
            <v>38209</v>
          </cell>
          <cell r="P271">
            <v>286.5675</v>
          </cell>
          <cell r="R271">
            <v>38495.5675</v>
          </cell>
          <cell r="S271">
            <v>5196.9016125</v>
          </cell>
          <cell r="T271">
            <v>3659.762425</v>
          </cell>
          <cell r="U271">
            <v>47352.231537499996</v>
          </cell>
          <cell r="V271" t="str">
            <v>NFA EXCLUSION</v>
          </cell>
        </row>
        <row r="272">
          <cell r="C272" t="str">
            <v>A263J</v>
          </cell>
          <cell r="D272" t="str">
            <v>P.1631</v>
          </cell>
          <cell r="E272">
            <v>10402</v>
          </cell>
          <cell r="F272" t="str">
            <v>0000749</v>
          </cell>
          <cell r="G272" t="str">
            <v>MAT</v>
          </cell>
          <cell r="H272" t="str">
            <v>F</v>
          </cell>
          <cell r="I272" t="str">
            <v>GARVEN</v>
          </cell>
          <cell r="J272" t="str">
            <v>L</v>
          </cell>
          <cell r="K272" t="str">
            <v>M</v>
          </cell>
          <cell r="L272" t="str">
            <v>L</v>
          </cell>
          <cell r="M272">
            <v>1</v>
          </cell>
          <cell r="N272">
            <v>1</v>
          </cell>
          <cell r="O272">
            <v>38209</v>
          </cell>
          <cell r="P272">
            <v>286.5675</v>
          </cell>
          <cell r="R272">
            <v>38495.5675</v>
          </cell>
          <cell r="S272">
            <v>5196.9016125</v>
          </cell>
          <cell r="T272">
            <v>3659.762425</v>
          </cell>
          <cell r="U272">
            <v>47352.231537499996</v>
          </cell>
          <cell r="V272" t="str">
            <v>NFA EXCLUSION</v>
          </cell>
        </row>
        <row r="273">
          <cell r="C273" t="str">
            <v>A600J</v>
          </cell>
          <cell r="D273" t="str">
            <v>P.951</v>
          </cell>
          <cell r="E273">
            <v>10402</v>
          </cell>
          <cell r="F273" t="str">
            <v>0000180</v>
          </cell>
          <cell r="G273" t="str">
            <v>MAT</v>
          </cell>
          <cell r="H273" t="str">
            <v>E</v>
          </cell>
          <cell r="I273" t="str">
            <v>PYE</v>
          </cell>
          <cell r="J273" t="str">
            <v>L</v>
          </cell>
          <cell r="K273" t="str">
            <v>M</v>
          </cell>
          <cell r="L273" t="str">
            <v>L</v>
          </cell>
          <cell r="M273">
            <v>1</v>
          </cell>
          <cell r="N273">
            <v>1</v>
          </cell>
          <cell r="O273">
            <v>38209</v>
          </cell>
          <cell r="P273">
            <v>286.5675</v>
          </cell>
          <cell r="R273">
            <v>38495.5675</v>
          </cell>
          <cell r="S273">
            <v>5196.9016125</v>
          </cell>
          <cell r="T273">
            <v>3659.762425</v>
          </cell>
          <cell r="U273">
            <v>47352.231537499996</v>
          </cell>
          <cell r="V273" t="str">
            <v>NFA EXCLUSION</v>
          </cell>
        </row>
        <row r="274">
          <cell r="C274" t="str">
            <v>A252J</v>
          </cell>
          <cell r="D274" t="str">
            <v>P.956</v>
          </cell>
          <cell r="E274">
            <v>10402</v>
          </cell>
          <cell r="F274" t="str">
            <v>0007103</v>
          </cell>
          <cell r="G274" t="str">
            <v>MAT</v>
          </cell>
          <cell r="H274" t="str">
            <v>F</v>
          </cell>
          <cell r="I274" t="str">
            <v>AMDJADI</v>
          </cell>
          <cell r="J274" t="str">
            <v>L</v>
          </cell>
          <cell r="K274" t="str">
            <v>M</v>
          </cell>
          <cell r="L274">
            <v>7</v>
          </cell>
          <cell r="M274">
            <v>1</v>
          </cell>
          <cell r="N274">
            <v>1</v>
          </cell>
          <cell r="O274">
            <v>40335</v>
          </cell>
          <cell r="P274">
            <v>302.5125</v>
          </cell>
          <cell r="Q274">
            <v>0</v>
          </cell>
          <cell r="R274">
            <v>40637.5125</v>
          </cell>
          <cell r="S274">
            <v>5486.0641875</v>
          </cell>
          <cell r="T274">
            <v>3895.376375</v>
          </cell>
          <cell r="U274">
            <v>50018.9530625</v>
          </cell>
        </row>
        <row r="275">
          <cell r="C275" t="str">
            <v>A244H</v>
          </cell>
          <cell r="D275" t="str">
            <v>P.1632</v>
          </cell>
          <cell r="E275">
            <v>10402</v>
          </cell>
          <cell r="F275" t="str">
            <v>0021294</v>
          </cell>
          <cell r="G275" t="str">
            <v>MAT</v>
          </cell>
          <cell r="H275" t="str">
            <v>M</v>
          </cell>
          <cell r="I275" t="str">
            <v>MAAIT</v>
          </cell>
          <cell r="J275" t="str">
            <v>L</v>
          </cell>
          <cell r="K275" t="str">
            <v>M</v>
          </cell>
          <cell r="L275">
            <v>7</v>
          </cell>
          <cell r="M275">
            <v>1</v>
          </cell>
          <cell r="N275">
            <v>1</v>
          </cell>
          <cell r="O275">
            <v>36911</v>
          </cell>
          <cell r="P275">
            <v>276.8325</v>
          </cell>
          <cell r="Q275">
            <v>369.30650000000117</v>
          </cell>
          <cell r="R275">
            <v>37557.138999999996</v>
          </cell>
          <cell r="S275">
            <v>5070.2137649999995</v>
          </cell>
          <cell r="T275">
            <v>3556.5352899999993</v>
          </cell>
          <cell r="U275">
            <v>46183.888054999996</v>
          </cell>
        </row>
        <row r="277">
          <cell r="I277" t="str">
            <v>ACADEMIC STAFF</v>
          </cell>
          <cell r="K277">
            <v>16</v>
          </cell>
          <cell r="M277">
            <v>15</v>
          </cell>
          <cell r="O277">
            <v>705985</v>
          </cell>
          <cell r="P277">
            <v>10104.982499999998</v>
          </cell>
          <cell r="Q277">
            <v>810.046933333336</v>
          </cell>
          <cell r="R277">
            <v>660674.3894333333</v>
          </cell>
          <cell r="S277">
            <v>89191.0425735</v>
          </cell>
          <cell r="T277">
            <v>63478.182837666674</v>
          </cell>
          <cell r="U277">
            <v>813343.6148445002</v>
          </cell>
        </row>
        <row r="280">
          <cell r="I280" t="str">
            <v>ADMIN STAFF</v>
          </cell>
          <cell r="K280">
            <v>0</v>
          </cell>
          <cell r="M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</row>
        <row r="282">
          <cell r="E282">
            <v>10402</v>
          </cell>
          <cell r="F282" t="str">
            <v>021901</v>
          </cell>
          <cell r="G282" t="str">
            <v>MAT</v>
          </cell>
          <cell r="H282" t="str">
            <v>D</v>
          </cell>
          <cell r="I282" t="str">
            <v>REID</v>
          </cell>
          <cell r="J282" t="str">
            <v>RES ASST 1B</v>
          </cell>
          <cell r="K282" t="str">
            <v>M</v>
          </cell>
          <cell r="L282" t="str">
            <v>RES ASST 1B</v>
          </cell>
          <cell r="M282">
            <v>1</v>
          </cell>
          <cell r="N282">
            <v>1</v>
          </cell>
          <cell r="O282">
            <v>22669</v>
          </cell>
          <cell r="P282">
            <v>170.01749999999998</v>
          </cell>
          <cell r="Q282">
            <v>223.3177333333321</v>
          </cell>
          <cell r="R282">
            <v>23062.335233333335</v>
          </cell>
          <cell r="T282">
            <v>1962.1068756666668</v>
          </cell>
          <cell r="U282">
            <v>25024.442109000003</v>
          </cell>
          <cell r="V282" t="str">
            <v>R2008 DARP ROTORCRAFT   /   No NFA Info</v>
          </cell>
        </row>
        <row r="284">
          <cell r="I284" t="str">
            <v>RESEARCH STAFF</v>
          </cell>
          <cell r="K284">
            <v>1</v>
          </cell>
          <cell r="M284">
            <v>1</v>
          </cell>
          <cell r="O284">
            <v>22669</v>
          </cell>
          <cell r="P284">
            <v>170.01749999999998</v>
          </cell>
          <cell r="Q284">
            <v>223.3177333333321</v>
          </cell>
          <cell r="R284">
            <v>23062.335233333335</v>
          </cell>
          <cell r="S284">
            <v>0</v>
          </cell>
          <cell r="T284">
            <v>1962.1068756666668</v>
          </cell>
          <cell r="U284">
            <v>25024.442109000003</v>
          </cell>
        </row>
        <row r="286">
          <cell r="E286">
            <v>10402</v>
          </cell>
          <cell r="F286" t="str">
            <v>010160</v>
          </cell>
          <cell r="G286" t="str">
            <v>MAT</v>
          </cell>
          <cell r="H286" t="str">
            <v>R</v>
          </cell>
          <cell r="I286" t="str">
            <v>BRADLEY</v>
          </cell>
          <cell r="J286" t="str">
            <v>TEMP RES PROF.2</v>
          </cell>
          <cell r="K286" t="str">
            <v>M</v>
          </cell>
          <cell r="L286" t="str">
            <v>TEMP RES PROF.2</v>
          </cell>
          <cell r="M286">
            <v>0.2</v>
          </cell>
          <cell r="N286">
            <v>0.16666666666666666</v>
          </cell>
          <cell r="O286">
            <v>62020</v>
          </cell>
          <cell r="P286">
            <v>465.15</v>
          </cell>
          <cell r="R286">
            <v>12497.03</v>
          </cell>
          <cell r="T286">
            <v>799.9233</v>
          </cell>
          <cell r="U286">
            <v>2216.1588833333335</v>
          </cell>
          <cell r="V286" t="str">
            <v>M0060 MATHS EXTERNAL RESEARCH STAFF    /    No NFA Info</v>
          </cell>
        </row>
        <row r="288">
          <cell r="I288" t="str">
            <v>OTHER</v>
          </cell>
          <cell r="K288">
            <v>1</v>
          </cell>
          <cell r="M288">
            <v>0.2</v>
          </cell>
          <cell r="O288">
            <v>62020</v>
          </cell>
          <cell r="P288">
            <v>465.15</v>
          </cell>
          <cell r="Q288">
            <v>0</v>
          </cell>
          <cell r="R288">
            <v>12497.03</v>
          </cell>
          <cell r="S288">
            <v>0</v>
          </cell>
          <cell r="T288">
            <v>799.9233</v>
          </cell>
          <cell r="U288">
            <v>2216.1588833333335</v>
          </cell>
        </row>
        <row r="290">
          <cell r="I290" t="str">
            <v>DEPARTMENT TOTAL</v>
          </cell>
          <cell r="K290">
            <v>18</v>
          </cell>
          <cell r="M290">
            <v>16.2</v>
          </cell>
          <cell r="O290">
            <v>790674</v>
          </cell>
          <cell r="P290">
            <v>10740.149999999998</v>
          </cell>
          <cell r="Q290">
            <v>1033.3646666666682</v>
          </cell>
          <cell r="R290">
            <v>696233.7546666666</v>
          </cell>
          <cell r="S290">
            <v>89191.0425735</v>
          </cell>
          <cell r="T290">
            <v>66240.21301333334</v>
          </cell>
          <cell r="U290">
            <v>840584.2158368336</v>
          </cell>
        </row>
        <row r="293">
          <cell r="I293" t="str">
            <v>OVERALL SCHOOL TOTAL</v>
          </cell>
          <cell r="K293">
            <v>184</v>
          </cell>
          <cell r="M293">
            <v>169.55</v>
          </cell>
          <cell r="N293">
            <v>0</v>
          </cell>
          <cell r="O293">
            <v>6933716.449999999</v>
          </cell>
          <cell r="P293">
            <v>71033.35087500003</v>
          </cell>
          <cell r="Q293">
            <v>25994.627300000022</v>
          </cell>
          <cell r="R293">
            <v>6579073.487514997</v>
          </cell>
          <cell r="S293">
            <v>816688.1477323332</v>
          </cell>
          <cell r="T293">
            <v>612102.7959216498</v>
          </cell>
          <cell r="U293">
            <v>7696065.326258386</v>
          </cell>
        </row>
        <row r="295">
          <cell r="U295">
            <v>8007864.43116898</v>
          </cell>
          <cell r="V295" t="str">
            <v>CHECK TOTAL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"/>
      <sheetName val="cover"/>
      <sheetName val="cont"/>
      <sheetName val="tot uni"/>
      <sheetName val="TOT SUM"/>
      <sheetName val="anal sum"/>
      <sheetName val="stu num"/>
      <sheetName val="ACAD SUM"/>
      <sheetName val="FH"/>
      <sheetName val="NCH"/>
      <sheetName val="OVS"/>
      <sheetName val="CLINIC"/>
      <sheetName val="PPR"/>
      <sheetName val="SOC"/>
      <sheetName val="BIO"/>
      <sheetName val="PSY"/>
      <sheetName val="FB"/>
      <sheetName val="RFS"/>
      <sheetName val="BIM"/>
      <sheetName val="ECO"/>
      <sheetName val="FIN"/>
      <sheetName val="LPA"/>
      <sheetName val="MGT"/>
      <sheetName val="LAM"/>
      <sheetName val="CON"/>
      <sheetName val="HTL"/>
      <sheetName val="ENT"/>
      <sheetName val="FST"/>
      <sheetName val="SCI"/>
      <sheetName val="ENG"/>
      <sheetName val="BSU"/>
      <sheetName val="EET"/>
      <sheetName val="COS"/>
      <sheetName val="MAT"/>
      <sheetName val="CT"/>
      <sheetName val="RES"/>
      <sheetName val="SERV SUM"/>
      <sheetName val="ISU"/>
      <sheetName val="LIB"/>
      <sheetName val="AVS"/>
      <sheetName val="SSU"/>
      <sheetName val="INT"/>
      <sheetName val="LED"/>
      <sheetName val="AUDIT"/>
      <sheetName val="ADM SUM"/>
      <sheetName val="PG"/>
      <sheetName val="CO"/>
      <sheetName val="CENT"/>
      <sheetName val="AA"/>
      <sheetName val="FINO"/>
      <sheetName val="PERS"/>
      <sheetName val="MPR"/>
      <sheetName val="ITSC"/>
      <sheetName val="PDS"/>
      <sheetName val="OHS"/>
      <sheetName val="PROP SUM"/>
      <sheetName val="EST"/>
      <sheetName val="ST AND"/>
      <sheetName val="HEALTH"/>
      <sheetName val="PARK"/>
      <sheetName val="SOUTH"/>
      <sheetName val="OTH SUM"/>
      <sheetName val="PREF"/>
      <sheetName val="GIB"/>
      <sheetName val="CC"/>
      <sheetName val="LACC"/>
      <sheetName val="SPORT"/>
      <sheetName val="OEXP"/>
      <sheetName val="BUD ADDT"/>
      <sheetName val="GROSS"/>
      <sheetName val="HEAD"/>
      <sheetName val="FTE"/>
      <sheetName val="oc fixed"/>
      <sheetName val="oc var"/>
      <sheetName val="cap1"/>
      <sheetName val="cap2"/>
      <sheetName val="res1"/>
      <sheetName val="nursin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D2" t="str">
            <v> BUDGET 1999/2000</v>
          </cell>
        </row>
        <row r="3">
          <cell r="C3" t="str">
            <v>ACADEMIC  DEPARTMENTS</v>
          </cell>
        </row>
        <row r="5">
          <cell r="B5" t="str">
            <v>            FACULTY OF BUSINESS</v>
          </cell>
        </row>
        <row r="7">
          <cell r="A7" t="str">
            <v>    COST CENTRE MANAGER :</v>
          </cell>
          <cell r="E7" t="str">
            <v>Prof J Taylor</v>
          </cell>
        </row>
        <row r="8">
          <cell r="A8" t="str">
            <v>    COST CENTRE CODE :</v>
          </cell>
          <cell r="E8" t="str">
            <v>0020</v>
          </cell>
        </row>
        <row r="10">
          <cell r="D10" t="str">
            <v>OTHER </v>
          </cell>
          <cell r="E10" t="str">
            <v>1</v>
          </cell>
          <cell r="F10" t="str">
            <v>2</v>
          </cell>
          <cell r="G10" t="str">
            <v>3</v>
          </cell>
          <cell r="H10" t="str">
            <v>4</v>
          </cell>
        </row>
        <row r="11">
          <cell r="B11" t="str">
            <v>     STAFF</v>
          </cell>
          <cell r="D11" t="str">
            <v>COSTS</v>
          </cell>
        </row>
        <row r="12">
          <cell r="B12" t="str">
            <v>   NUMBERS</v>
          </cell>
          <cell r="D12" t="str">
            <v>SEC'Y</v>
          </cell>
          <cell r="E12" t="str">
            <v>BUDGET</v>
          </cell>
          <cell r="F12" t="str">
            <v>COST</v>
          </cell>
          <cell r="G12" t="str">
            <v>VOLUME</v>
          </cell>
          <cell r="H12" t="str">
            <v>BUDGET</v>
          </cell>
        </row>
        <row r="13">
          <cell r="A13" t="str">
            <v>NARRATIVE</v>
          </cell>
          <cell r="B13" t="str">
            <v>NO</v>
          </cell>
          <cell r="C13" t="str">
            <v> FTE</v>
          </cell>
          <cell r="D13" t="str">
            <v>CODE</v>
          </cell>
          <cell r="E13" t="str">
            <v>1998/99</v>
          </cell>
          <cell r="F13" t="str">
            <v>INCREASES</v>
          </cell>
          <cell r="G13" t="str">
            <v>INCREASES</v>
          </cell>
          <cell r="H13" t="str">
            <v>1999/2000</v>
          </cell>
        </row>
        <row r="14">
          <cell r="E14" t="str">
            <v>£</v>
          </cell>
          <cell r="F14" t="str">
            <v>£</v>
          </cell>
          <cell r="G14" t="str">
            <v>£</v>
          </cell>
          <cell r="H14" t="str">
            <v>£</v>
          </cell>
        </row>
        <row r="15">
          <cell r="A15" t="str">
            <v>Academic Staff</v>
          </cell>
          <cell r="B15">
            <v>3</v>
          </cell>
          <cell r="C15">
            <v>3</v>
          </cell>
          <cell r="E15">
            <v>110200</v>
          </cell>
          <cell r="F15">
            <v>6000</v>
          </cell>
          <cell r="G15">
            <v>51100</v>
          </cell>
          <cell r="H15">
            <v>167300</v>
          </cell>
        </row>
        <row r="16">
          <cell r="A16" t="str">
            <v>P\T Hours</v>
          </cell>
          <cell r="C16">
            <v>4.7</v>
          </cell>
          <cell r="E16">
            <v>112500</v>
          </cell>
          <cell r="F16">
            <v>4800</v>
          </cell>
          <cell r="H16">
            <v>117300</v>
          </cell>
        </row>
        <row r="17">
          <cell r="A17" t="str">
            <v>Admin Staff</v>
          </cell>
          <cell r="B17">
            <v>24</v>
          </cell>
          <cell r="C17">
            <v>24</v>
          </cell>
          <cell r="E17">
            <v>398100</v>
          </cell>
          <cell r="F17">
            <v>42000</v>
          </cell>
          <cell r="G17">
            <v>86000</v>
          </cell>
          <cell r="H17">
            <v>526100</v>
          </cell>
        </row>
        <row r="18">
          <cell r="A18" t="str">
            <v>Technician Staff</v>
          </cell>
          <cell r="B18">
            <v>8</v>
          </cell>
          <cell r="C18">
            <v>6.7</v>
          </cell>
          <cell r="E18">
            <v>131200</v>
          </cell>
          <cell r="F18">
            <v>-700</v>
          </cell>
          <cell r="H18">
            <v>130500</v>
          </cell>
        </row>
        <row r="19">
          <cell r="A19" t="str">
            <v>Manual Staff</v>
          </cell>
        </row>
        <row r="20">
          <cell r="A20" t="str">
            <v>Other Staff</v>
          </cell>
        </row>
        <row r="21">
          <cell r="A21" t="str">
            <v>Approved Temp Posts.</v>
          </cell>
        </row>
        <row r="22">
          <cell r="A22" t="str">
            <v>Overtime - Non Acad</v>
          </cell>
          <cell r="E22">
            <v>22700</v>
          </cell>
          <cell r="F22">
            <v>900</v>
          </cell>
          <cell r="H22">
            <v>23600</v>
          </cell>
        </row>
        <row r="24">
          <cell r="A24" t="str">
            <v>TOTAL PAYROLL</v>
          </cell>
          <cell r="B24">
            <v>35</v>
          </cell>
          <cell r="C24">
            <v>38.4</v>
          </cell>
          <cell r="E24">
            <v>774700</v>
          </cell>
          <cell r="F24">
            <v>53000</v>
          </cell>
          <cell r="G24">
            <v>137100</v>
          </cell>
          <cell r="H24">
            <v>964800</v>
          </cell>
        </row>
        <row r="25">
          <cell r="A25" t="str">
            <v>Essential Computer Maintenance</v>
          </cell>
          <cell r="D25">
            <v>1015</v>
          </cell>
          <cell r="E25">
            <v>1300</v>
          </cell>
          <cell r="H25">
            <v>1300</v>
          </cell>
        </row>
        <row r="26">
          <cell r="A26" t="str">
            <v>Student Place'ts/Visitation</v>
          </cell>
          <cell r="D26">
            <v>1027</v>
          </cell>
          <cell r="E26">
            <v>3200</v>
          </cell>
          <cell r="F26">
            <v>100</v>
          </cell>
          <cell r="H26">
            <v>3300</v>
          </cell>
        </row>
        <row r="27">
          <cell r="A27" t="str">
            <v>Professional Bodies</v>
          </cell>
          <cell r="D27">
            <v>1043</v>
          </cell>
        </row>
        <row r="28">
          <cell r="A28" t="str">
            <v>External Examiners</v>
          </cell>
          <cell r="D28">
            <v>1044</v>
          </cell>
        </row>
        <row r="29">
          <cell r="A29" t="str">
            <v>Validation Expenses</v>
          </cell>
          <cell r="D29">
            <v>1046</v>
          </cell>
          <cell r="G29">
            <v>2700</v>
          </cell>
          <cell r="H29">
            <v>2700</v>
          </cell>
        </row>
        <row r="30">
          <cell r="A30" t="str">
            <v>Research Students</v>
          </cell>
          <cell r="D30">
            <v>1201</v>
          </cell>
          <cell r="E30">
            <v>127300</v>
          </cell>
          <cell r="F30">
            <v>3200</v>
          </cell>
          <cell r="G30">
            <v>21000</v>
          </cell>
          <cell r="H30">
            <v>151500</v>
          </cell>
        </row>
        <row r="32">
          <cell r="A32" t="str">
            <v>     OTHER COSTS-FIXED/PROTECTED</v>
          </cell>
          <cell r="E32">
            <v>131800</v>
          </cell>
          <cell r="F32">
            <v>3300</v>
          </cell>
          <cell r="G32">
            <v>23700</v>
          </cell>
          <cell r="H32">
            <v>158800</v>
          </cell>
        </row>
        <row r="33">
          <cell r="A33" t="str">
            <v>Computer Software</v>
          </cell>
          <cell r="D33">
            <v>1000</v>
          </cell>
        </row>
        <row r="34">
          <cell r="A34" t="str">
            <v>Computer Equipment</v>
          </cell>
          <cell r="D34">
            <v>1001</v>
          </cell>
          <cell r="E34">
            <v>10000</v>
          </cell>
          <cell r="F34">
            <v>300</v>
          </cell>
          <cell r="H34">
            <v>10300</v>
          </cell>
        </row>
        <row r="35">
          <cell r="A35" t="str">
            <v>Equipment</v>
          </cell>
          <cell r="D35">
            <v>1002</v>
          </cell>
          <cell r="E35">
            <v>25000</v>
          </cell>
          <cell r="F35">
            <v>600</v>
          </cell>
          <cell r="H35">
            <v>25600</v>
          </cell>
        </row>
        <row r="36">
          <cell r="A36" t="str">
            <v>Consumables</v>
          </cell>
          <cell r="D36">
            <v>1003</v>
          </cell>
          <cell r="E36">
            <v>35100</v>
          </cell>
          <cell r="F36">
            <v>900</v>
          </cell>
          <cell r="H36">
            <v>36000</v>
          </cell>
        </row>
        <row r="37">
          <cell r="A37" t="str">
            <v>Rentals/Leases</v>
          </cell>
          <cell r="D37">
            <v>1004</v>
          </cell>
        </row>
        <row r="38">
          <cell r="A38" t="str">
            <v>Computer Maintenance</v>
          </cell>
          <cell r="D38">
            <v>1005</v>
          </cell>
          <cell r="E38">
            <v>23600</v>
          </cell>
          <cell r="F38">
            <v>600</v>
          </cell>
          <cell r="H38">
            <v>24200</v>
          </cell>
        </row>
        <row r="39">
          <cell r="A39" t="str">
            <v>Maintenance</v>
          </cell>
          <cell r="D39">
            <v>1006</v>
          </cell>
        </row>
        <row r="40">
          <cell r="A40" t="str">
            <v>Staff Development</v>
          </cell>
          <cell r="D40">
            <v>1021</v>
          </cell>
          <cell r="E40">
            <v>51300</v>
          </cell>
          <cell r="F40">
            <v>1300</v>
          </cell>
          <cell r="H40">
            <v>52600</v>
          </cell>
        </row>
        <row r="41">
          <cell r="A41" t="str">
            <v>Non Acad Course &amp; Conf</v>
          </cell>
          <cell r="D41">
            <v>1022</v>
          </cell>
          <cell r="E41">
            <v>9000</v>
          </cell>
          <cell r="F41">
            <v>200</v>
          </cell>
          <cell r="H41">
            <v>9200</v>
          </cell>
        </row>
        <row r="42">
          <cell r="A42" t="str">
            <v>Business Travel</v>
          </cell>
          <cell r="D42">
            <v>1028</v>
          </cell>
          <cell r="E42">
            <v>3500</v>
          </cell>
          <cell r="F42">
            <v>100</v>
          </cell>
          <cell r="H42">
            <v>3600</v>
          </cell>
        </row>
        <row r="43">
          <cell r="A43" t="str">
            <v>Residential Courses</v>
          </cell>
          <cell r="D43">
            <v>1029</v>
          </cell>
        </row>
        <row r="44">
          <cell r="A44" t="str">
            <v>Hospitality</v>
          </cell>
          <cell r="D44">
            <v>1032</v>
          </cell>
          <cell r="E44">
            <v>5000</v>
          </cell>
          <cell r="F44">
            <v>100</v>
          </cell>
          <cell r="H44">
            <v>5100</v>
          </cell>
        </row>
        <row r="45">
          <cell r="A45" t="str">
            <v>Visiting Professors</v>
          </cell>
          <cell r="D45">
            <v>1049</v>
          </cell>
          <cell r="E45">
            <v>4500</v>
          </cell>
          <cell r="F45">
            <v>100</v>
          </cell>
          <cell r="H45">
            <v>4600</v>
          </cell>
        </row>
        <row r="46">
          <cell r="A46" t="str">
            <v>Small Grants</v>
          </cell>
          <cell r="D46">
            <v>1203</v>
          </cell>
          <cell r="E46">
            <v>25300</v>
          </cell>
          <cell r="F46">
            <v>600</v>
          </cell>
          <cell r="H46">
            <v>25900</v>
          </cell>
        </row>
        <row r="48">
          <cell r="A48" t="str">
            <v>     OTHER COSTS-VARIABLE</v>
          </cell>
          <cell r="E48">
            <v>192300</v>
          </cell>
          <cell r="F48">
            <v>4800</v>
          </cell>
          <cell r="H48">
            <v>197100</v>
          </cell>
        </row>
        <row r="50">
          <cell r="A50" t="str">
            <v>RESOURCE ALLOCATION MODEL</v>
          </cell>
        </row>
        <row r="51">
          <cell r="A51" t="str">
            <v>ADJUSTMENT</v>
          </cell>
        </row>
        <row r="54">
          <cell r="A54" t="str">
            <v>TOTAL OTHER COSTS</v>
          </cell>
          <cell r="E54">
            <v>324100</v>
          </cell>
          <cell r="F54">
            <v>8100</v>
          </cell>
          <cell r="G54">
            <v>23700</v>
          </cell>
          <cell r="H54">
            <v>355900</v>
          </cell>
        </row>
        <row r="56">
          <cell r="A56" t="str">
            <v>INCOME GENERATION ETC</v>
          </cell>
        </row>
        <row r="59">
          <cell r="A59" t="str">
            <v>TOTAL DEPARTMENT</v>
          </cell>
          <cell r="E59">
            <v>1098800</v>
          </cell>
          <cell r="F59">
            <v>61100</v>
          </cell>
          <cell r="G59">
            <v>160800</v>
          </cell>
          <cell r="H59">
            <v>1320700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raft Budget 2007_08"/>
      <sheetName val="Overall Summary"/>
      <sheetName val="Other Income"/>
      <sheetName val="Overall Budgets"/>
      <sheetName val="Ring Fenced Funds"/>
      <sheetName val="Payroll Summary"/>
      <sheetName val="Payroll Detail"/>
      <sheetName val="Tabl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>
        <row r="5">
          <cell r="A5">
            <v>10000</v>
          </cell>
          <cell r="B5" t="str">
            <v>NURSING, MIDWIFERY &amp; COMMUNITY HEALTH</v>
          </cell>
          <cell r="E5" t="str">
            <v>NMCH</v>
          </cell>
          <cell r="J5">
            <v>12370.2476</v>
          </cell>
          <cell r="K5">
            <v>12710.385400000001</v>
          </cell>
          <cell r="L5">
            <v>113.37926666666681</v>
          </cell>
        </row>
        <row r="6">
          <cell r="A6">
            <v>10100</v>
          </cell>
          <cell r="B6" t="str">
            <v>LIFE SCIENCE</v>
          </cell>
          <cell r="E6" t="str">
            <v>SLS</v>
          </cell>
          <cell r="J6">
            <v>12710.385400000001</v>
          </cell>
          <cell r="K6">
            <v>13007.9112</v>
          </cell>
          <cell r="L6">
            <v>99.17526666666647</v>
          </cell>
        </row>
        <row r="7">
          <cell r="A7">
            <v>10101</v>
          </cell>
          <cell r="B7" t="str">
            <v>VISION SCIENCES</v>
          </cell>
          <cell r="E7" t="str">
            <v>VIS</v>
          </cell>
          <cell r="J7">
            <v>13007.9112</v>
          </cell>
          <cell r="K7">
            <v>13367.855</v>
          </cell>
          <cell r="L7">
            <v>119.98126666666636</v>
          </cell>
        </row>
        <row r="8">
          <cell r="A8">
            <v>10103</v>
          </cell>
          <cell r="B8" t="str">
            <v>BIOLOGICAL SCIENCES</v>
          </cell>
          <cell r="E8" t="str">
            <v>BIO</v>
          </cell>
          <cell r="J8">
            <v>13367.855</v>
          </cell>
          <cell r="K8">
            <v>13367.855</v>
          </cell>
          <cell r="L8">
            <v>0</v>
          </cell>
        </row>
        <row r="9">
          <cell r="A9">
            <v>10108</v>
          </cell>
          <cell r="B9" t="str">
            <v>PSYCHOLOGY</v>
          </cell>
          <cell r="E9" t="str">
            <v>PSY</v>
          </cell>
        </row>
        <row r="10">
          <cell r="A10">
            <v>10200</v>
          </cell>
          <cell r="B10" t="str">
            <v>HEALTH &amp; SOCIAL CARE</v>
          </cell>
          <cell r="E10" t="str">
            <v>HSC</v>
          </cell>
          <cell r="J10">
            <v>13739.2421</v>
          </cell>
          <cell r="K10">
            <v>14069.0172</v>
          </cell>
          <cell r="L10">
            <v>109.92503333333357</v>
          </cell>
        </row>
        <row r="11">
          <cell r="A11">
            <v>10201</v>
          </cell>
          <cell r="B11" t="str">
            <v>PHYSIOTHERAPY, PODIATRY &amp; RADIOGRAPHY</v>
          </cell>
          <cell r="E11" t="str">
            <v>PPR</v>
          </cell>
          <cell r="J11">
            <v>14069.0172</v>
          </cell>
          <cell r="K11">
            <v>14462.250600000001</v>
          </cell>
          <cell r="L11">
            <v>131.0778000000003</v>
          </cell>
        </row>
        <row r="12">
          <cell r="A12">
            <v>10204</v>
          </cell>
          <cell r="B12" t="str">
            <v>OCCUPATIONAL THEREAPY &amp; SOCIAL WORK</v>
          </cell>
          <cell r="E12" t="str">
            <v>OTSW</v>
          </cell>
          <cell r="J12">
            <v>14462.250600000001</v>
          </cell>
          <cell r="K12">
            <v>14869.0079</v>
          </cell>
          <cell r="L12">
            <v>135.58576666666642</v>
          </cell>
        </row>
        <row r="13">
          <cell r="A13">
            <v>10300</v>
          </cell>
          <cell r="B13" t="str">
            <v>LAW &amp; SOCIAL SCIENCE</v>
          </cell>
          <cell r="E13" t="str">
            <v>SLSS</v>
          </cell>
          <cell r="J13">
            <v>14869.0079</v>
          </cell>
          <cell r="K13">
            <v>14869.0079</v>
          </cell>
          <cell r="L13">
            <v>0</v>
          </cell>
        </row>
        <row r="14">
          <cell r="A14">
            <v>10301</v>
          </cell>
          <cell r="B14" t="str">
            <v>SOCIAL SCIENCES</v>
          </cell>
          <cell r="E14" t="str">
            <v>SOC</v>
          </cell>
        </row>
        <row r="15">
          <cell r="A15">
            <v>10302</v>
          </cell>
          <cell r="B15" t="str">
            <v>LAW</v>
          </cell>
          <cell r="E15" t="str">
            <v>LAW</v>
          </cell>
          <cell r="J15">
            <v>15299.6921</v>
          </cell>
          <cell r="K15">
            <v>15742.8599</v>
          </cell>
          <cell r="L15">
            <v>147.72259999999974</v>
          </cell>
        </row>
        <row r="16">
          <cell r="A16">
            <v>10450</v>
          </cell>
          <cell r="B16" t="str">
            <v>SCHOOL OF ENGINEERING &amp; COMPUTING</v>
          </cell>
          <cell r="E16" t="str">
            <v>SEC</v>
          </cell>
          <cell r="J16">
            <v>15742.8599</v>
          </cell>
          <cell r="K16">
            <v>16198.511300000002</v>
          </cell>
          <cell r="L16">
            <v>151.8838000000008</v>
          </cell>
        </row>
        <row r="17">
          <cell r="A17">
            <v>10451</v>
          </cell>
          <cell r="B17" t="str">
            <v>COMPUTING &amp; CREATIVE TECHNOLOGY</v>
          </cell>
          <cell r="E17" t="str">
            <v>CCT</v>
          </cell>
          <cell r="J17">
            <v>16198.511300000002</v>
          </cell>
          <cell r="K17">
            <v>16668.7269</v>
          </cell>
          <cell r="L17">
            <v>156.73853333333318</v>
          </cell>
        </row>
        <row r="18">
          <cell r="A18">
            <v>10452</v>
          </cell>
          <cell r="B18" t="str">
            <v>COMMUNICATION, NETWORK &amp; ELECTRONIC ENGINEERING</v>
          </cell>
          <cell r="E18" t="str">
            <v>CNEE</v>
          </cell>
          <cell r="J18">
            <v>16668.7269</v>
          </cell>
          <cell r="K18">
            <v>17152.4664</v>
          </cell>
          <cell r="L18">
            <v>161.24649999999988</v>
          </cell>
        </row>
        <row r="19">
          <cell r="A19">
            <v>10453</v>
          </cell>
          <cell r="B19" t="str">
            <v>ENERGY SYSTEMS ENGINEERING</v>
          </cell>
          <cell r="E19" t="str">
            <v>ESE</v>
          </cell>
          <cell r="J19">
            <v>17152.4664</v>
          </cell>
          <cell r="K19">
            <v>17650.7701</v>
          </cell>
          <cell r="L19">
            <v>166.10123333333345</v>
          </cell>
        </row>
        <row r="20">
          <cell r="A20">
            <v>10500</v>
          </cell>
          <cell r="B20" t="str">
            <v>CALEDONIAN BUSINESS SCHOOL</v>
          </cell>
          <cell r="E20" t="str">
            <v>CBS</v>
          </cell>
          <cell r="J20">
            <v>17650.7701</v>
          </cell>
          <cell r="K20">
            <v>18165</v>
          </cell>
          <cell r="L20">
            <v>171.40996666666615</v>
          </cell>
        </row>
        <row r="21">
          <cell r="A21">
            <v>10510</v>
          </cell>
          <cell r="B21" t="str">
            <v>FASHION, MARKETING &amp; RETAILING</v>
          </cell>
          <cell r="E21" t="str">
            <v>FMR</v>
          </cell>
          <cell r="J21">
            <v>18165</v>
          </cell>
          <cell r="K21">
            <v>18165</v>
          </cell>
          <cell r="L21">
            <v>0</v>
          </cell>
        </row>
        <row r="22">
          <cell r="A22">
            <v>10511</v>
          </cell>
          <cell r="B22" t="str">
            <v>PUBLIC POLICY</v>
          </cell>
          <cell r="E22" t="str">
            <v>PUP</v>
          </cell>
        </row>
        <row r="23">
          <cell r="A23">
            <v>10512</v>
          </cell>
          <cell r="B23" t="str">
            <v>STRATEGY, INNOVATION &amp; ENTERPRISE</v>
          </cell>
          <cell r="E23" t="str">
            <v>SIE</v>
          </cell>
          <cell r="J23">
            <v>18702.5134</v>
          </cell>
          <cell r="K23">
            <v>19263.2351</v>
          </cell>
          <cell r="L23">
            <v>186.90723333333395</v>
          </cell>
        </row>
        <row r="24">
          <cell r="A24">
            <v>10513</v>
          </cell>
          <cell r="B24" t="str">
            <v>DECISION ANALYSIS &amp; RISK</v>
          </cell>
          <cell r="E24" t="str">
            <v>DAR</v>
          </cell>
          <cell r="J24">
            <v>19263.2351</v>
          </cell>
          <cell r="K24">
            <v>19841.6419</v>
          </cell>
          <cell r="L24">
            <v>192.80226666666567</v>
          </cell>
        </row>
        <row r="25">
          <cell r="A25">
            <v>10514</v>
          </cell>
          <cell r="B25" t="str">
            <v>ACCOUNTING, FINANCE &amp; RISK</v>
          </cell>
          <cell r="E25" t="str">
            <v>AFR</v>
          </cell>
          <cell r="J25">
            <v>19841.6419</v>
          </cell>
          <cell r="K25">
            <v>20458.5398</v>
          </cell>
          <cell r="L25">
            <v>205.6326333333333</v>
          </cell>
        </row>
        <row r="26">
          <cell r="A26">
            <v>10515</v>
          </cell>
          <cell r="B26" t="str">
            <v>CULTURAL BUSINESS</v>
          </cell>
          <cell r="E26" t="str">
            <v>CUB</v>
          </cell>
          <cell r="J26">
            <v>20458.5398</v>
          </cell>
          <cell r="K26">
            <v>21049.4302</v>
          </cell>
          <cell r="L26">
            <v>196.96346666666673</v>
          </cell>
        </row>
        <row r="27">
          <cell r="A27">
            <v>10516</v>
          </cell>
          <cell r="B27" t="str">
            <v>PEOPLE MANAGEMENT &amp; LEADERSHIP</v>
          </cell>
          <cell r="E27" t="str">
            <v>PML</v>
          </cell>
          <cell r="J27">
            <v>21049.4302</v>
          </cell>
          <cell r="K27">
            <v>21049.4302</v>
          </cell>
          <cell r="L27">
            <v>0</v>
          </cell>
        </row>
        <row r="28">
          <cell r="A28">
            <v>10517</v>
          </cell>
          <cell r="B28" t="str">
            <v>GRADUATE ACADEMY</v>
          </cell>
          <cell r="E28" t="str">
            <v>GACAD</v>
          </cell>
        </row>
        <row r="29">
          <cell r="A29">
            <v>10700</v>
          </cell>
          <cell r="B29" t="str">
            <v>BUILT AND NATURAL ENVIRONMENT</v>
          </cell>
          <cell r="E29" t="str">
            <v>BNE</v>
          </cell>
          <cell r="J29">
            <v>21681.932600000004</v>
          </cell>
          <cell r="K29">
            <v>22332.120100000004</v>
          </cell>
          <cell r="L29">
            <v>216.72916666666666</v>
          </cell>
        </row>
        <row r="30">
          <cell r="A30">
            <v>10801</v>
          </cell>
          <cell r="B30" t="str">
            <v>RESEARCH POLICY</v>
          </cell>
          <cell r="E30" t="str">
            <v>RES</v>
          </cell>
          <cell r="J30">
            <v>22332.120100000004</v>
          </cell>
          <cell r="K30">
            <v>23002.0733</v>
          </cell>
          <cell r="L30">
            <v>223.3177333333321</v>
          </cell>
        </row>
        <row r="31">
          <cell r="A31" t="str">
            <v>10802</v>
          </cell>
          <cell r="B31" t="str">
            <v>INFORMATION STRATEGY UNIT</v>
          </cell>
          <cell r="E31" t="str">
            <v>ISU</v>
          </cell>
          <cell r="J31">
            <v>23002.0733</v>
          </cell>
          <cell r="K31">
            <v>23691.792200000004</v>
          </cell>
          <cell r="L31">
            <v>229.90630000000115</v>
          </cell>
        </row>
        <row r="32">
          <cell r="A32">
            <v>10804</v>
          </cell>
          <cell r="B32" t="str">
            <v>STUDENT SERVICES</v>
          </cell>
          <cell r="E32" t="str">
            <v>SSD</v>
          </cell>
          <cell r="J32">
            <v>23691.792200000004</v>
          </cell>
          <cell r="K32">
            <v>24402.3171</v>
          </cell>
          <cell r="L32">
            <v>236.84163333333223</v>
          </cell>
        </row>
        <row r="33">
          <cell r="A33">
            <v>10805</v>
          </cell>
          <cell r="B33" t="str">
            <v>ITC SKILLS</v>
          </cell>
          <cell r="E33" t="str">
            <v>ITC</v>
          </cell>
          <cell r="J33">
            <v>24402.3171</v>
          </cell>
          <cell r="K33">
            <v>25134.6883</v>
          </cell>
          <cell r="L33">
            <v>244.1237333333338</v>
          </cell>
        </row>
        <row r="34">
          <cell r="A34">
            <v>10806</v>
          </cell>
          <cell r="B34" t="str">
            <v>LEARNING SERVICES</v>
          </cell>
          <cell r="E34" t="str">
            <v>LS </v>
          </cell>
          <cell r="J34">
            <v>25134.6883</v>
          </cell>
          <cell r="K34">
            <v>25888.9058</v>
          </cell>
          <cell r="L34">
            <v>251.40583333333294</v>
          </cell>
        </row>
        <row r="35">
          <cell r="A35">
            <v>10807</v>
          </cell>
          <cell r="B35" t="str">
            <v>GAPS PROVISION</v>
          </cell>
          <cell r="E35" t="str">
            <v>GAPS</v>
          </cell>
          <cell r="J35">
            <v>25888.9058</v>
          </cell>
          <cell r="K35">
            <v>26666.0099</v>
          </cell>
          <cell r="L35">
            <v>259.03470000000016</v>
          </cell>
        </row>
        <row r="36">
          <cell r="A36">
            <v>10809</v>
          </cell>
          <cell r="B36" t="str">
            <v>ACADEMIC QUALITY OFFICE</v>
          </cell>
          <cell r="E36" t="str">
            <v>AQO</v>
          </cell>
          <cell r="J36">
            <v>26666.0099</v>
          </cell>
          <cell r="K36">
            <v>26666.0099</v>
          </cell>
          <cell r="L36">
            <v>0</v>
          </cell>
        </row>
        <row r="37">
          <cell r="A37">
            <v>10810</v>
          </cell>
          <cell r="B37" t="str">
            <v>IT &amp; AV SERVICES</v>
          </cell>
          <cell r="E37" t="str">
            <v>IT_AV</v>
          </cell>
        </row>
        <row r="38">
          <cell r="A38">
            <v>10813</v>
          </cell>
          <cell r="B38" t="str">
            <v>LEARNING RESOURCES - RESOURCE MANAGEMENT</v>
          </cell>
          <cell r="E38" t="str">
            <v>LR_RM</v>
          </cell>
          <cell r="J38">
            <v>27466</v>
          </cell>
          <cell r="K38">
            <v>28288.8779</v>
          </cell>
          <cell r="L38">
            <v>274.29263333333313</v>
          </cell>
        </row>
        <row r="39">
          <cell r="A39">
            <v>10814</v>
          </cell>
          <cell r="B39" t="str">
            <v>LIBRARY SERVICES</v>
          </cell>
          <cell r="E39" t="str">
            <v>LSERV</v>
          </cell>
          <cell r="J39">
            <v>28288.8779</v>
          </cell>
          <cell r="K39">
            <v>29138.803</v>
          </cell>
          <cell r="L39">
            <v>283.30836666666676</v>
          </cell>
        </row>
        <row r="40">
          <cell r="A40">
            <v>10816</v>
          </cell>
          <cell r="B40" t="str">
            <v>GRADUATE CENTRE</v>
          </cell>
          <cell r="E40" t="str">
            <v>GRAD</v>
          </cell>
          <cell r="J40">
            <v>29138.803</v>
          </cell>
          <cell r="K40">
            <v>30011.614700000002</v>
          </cell>
          <cell r="L40">
            <v>290.937233333334</v>
          </cell>
        </row>
        <row r="41">
          <cell r="A41">
            <v>10818</v>
          </cell>
          <cell r="B41" t="str">
            <v>CALEDONIAN ACADEMY</v>
          </cell>
          <cell r="E41" t="str">
            <v>CA</v>
          </cell>
          <cell r="J41">
            <v>30011.614700000002</v>
          </cell>
          <cell r="K41">
            <v>30913.5548</v>
          </cell>
          <cell r="L41">
            <v>300.6466999999999</v>
          </cell>
        </row>
        <row r="42">
          <cell r="A42">
            <v>10819</v>
          </cell>
          <cell r="B42" t="str">
            <v>COMMUNITY ACTION &amp; WIDENING PARTICIPATION</v>
          </cell>
          <cell r="E42" t="str">
            <v>CA_WP</v>
          </cell>
          <cell r="J42">
            <v>30913.5548</v>
          </cell>
          <cell r="K42">
            <v>31839.421800000004</v>
          </cell>
          <cell r="L42">
            <v>308.622333333334</v>
          </cell>
        </row>
        <row r="43">
          <cell r="A43">
            <v>10900</v>
          </cell>
          <cell r="B43" t="str">
            <v>INTERNATIONAL ACTIVITIES</v>
          </cell>
          <cell r="E43" t="str">
            <v>INT</v>
          </cell>
          <cell r="J43">
            <v>31839.421800000004</v>
          </cell>
          <cell r="K43">
            <v>31839.421800000004</v>
          </cell>
          <cell r="L43">
            <v>0</v>
          </cell>
        </row>
        <row r="44">
          <cell r="A44">
            <v>10901</v>
          </cell>
          <cell r="B44" t="str">
            <v>RESEARCH &amp; INNOVATION SERVICES</v>
          </cell>
          <cell r="E44" t="str">
            <v>RIS</v>
          </cell>
        </row>
        <row r="45">
          <cell r="A45">
            <v>10902</v>
          </cell>
          <cell r="B45" t="str">
            <v>PRINCIPALS GROUP</v>
          </cell>
          <cell r="E45" t="str">
            <v>PG</v>
          </cell>
          <cell r="J45">
            <v>32795</v>
          </cell>
          <cell r="K45">
            <v>33779.5813</v>
          </cell>
          <cell r="L45">
            <v>328.19376666666597</v>
          </cell>
        </row>
        <row r="46">
          <cell r="A46" t="str">
            <v>10903</v>
          </cell>
          <cell r="B46" t="str">
            <v>COURT OFFICE</v>
          </cell>
          <cell r="E46" t="str">
            <v>CO</v>
          </cell>
          <cell r="J46">
            <v>33779.5813</v>
          </cell>
          <cell r="K46">
            <v>34813.639500000005</v>
          </cell>
          <cell r="L46">
            <v>344.6860666666689</v>
          </cell>
        </row>
        <row r="47">
          <cell r="A47" t="str">
            <v>10904</v>
          </cell>
          <cell r="B47" t="str">
            <v>POLICY &amp; PLANNING</v>
          </cell>
          <cell r="E47" t="str">
            <v>PP </v>
          </cell>
          <cell r="J47">
            <v>34813.639500000005</v>
          </cell>
          <cell r="K47">
            <v>35836.254400000005</v>
          </cell>
          <cell r="L47">
            <v>340.8716333333335</v>
          </cell>
        </row>
        <row r="48">
          <cell r="A48">
            <v>10905</v>
          </cell>
          <cell r="B48" t="str">
            <v>ACADEMIC REGISTRY</v>
          </cell>
          <cell r="E48" t="str">
            <v>AR</v>
          </cell>
          <cell r="J48">
            <v>35836.254400000005</v>
          </cell>
          <cell r="K48">
            <v>36910.8843</v>
          </cell>
          <cell r="L48">
            <v>358.2099666666642</v>
          </cell>
        </row>
        <row r="49">
          <cell r="A49">
            <v>10906</v>
          </cell>
          <cell r="B49" t="str">
            <v>FINANCE OFFICE</v>
          </cell>
          <cell r="E49" t="str">
            <v>FNO</v>
          </cell>
          <cell r="J49">
            <v>36910.8843</v>
          </cell>
          <cell r="K49">
            <v>38018.8038</v>
          </cell>
          <cell r="L49">
            <v>369.30650000000117</v>
          </cell>
        </row>
        <row r="50">
          <cell r="A50">
            <v>10907</v>
          </cell>
          <cell r="B50" t="str">
            <v>HUMAN RESOURCES</v>
          </cell>
          <cell r="E50" t="str">
            <v>HR</v>
          </cell>
          <cell r="J50">
            <v>38018.8038</v>
          </cell>
          <cell r="K50">
            <v>39158.9726</v>
          </cell>
          <cell r="L50">
            <v>380.0562666666665</v>
          </cell>
        </row>
        <row r="51">
          <cell r="A51">
            <v>10908</v>
          </cell>
          <cell r="B51" t="str">
            <v>MARKETING &amp; COMMUNICATIONS</v>
          </cell>
          <cell r="E51" t="str">
            <v>MC</v>
          </cell>
          <cell r="J51">
            <v>39158.9726</v>
          </cell>
          <cell r="K51">
            <v>40335</v>
          </cell>
          <cell r="L51">
            <v>392.009133333333</v>
          </cell>
        </row>
        <row r="52">
          <cell r="A52">
            <v>10909</v>
          </cell>
          <cell r="B52" t="str">
            <v>PRINT DESIGN SERVICES</v>
          </cell>
          <cell r="E52" t="str">
            <v>PDS</v>
          </cell>
          <cell r="J52">
            <v>40335</v>
          </cell>
          <cell r="K52">
            <v>40335</v>
          </cell>
          <cell r="L52">
            <v>0</v>
          </cell>
        </row>
        <row r="53">
          <cell r="A53">
            <v>10910</v>
          </cell>
          <cell r="B53" t="str">
            <v>FACILITIES MANAGEMENT</v>
          </cell>
          <cell r="E53" t="str">
            <v>FAC</v>
          </cell>
        </row>
        <row r="54">
          <cell r="A54">
            <v>10911</v>
          </cell>
          <cell r="B54" t="str">
            <v>HEALTH &amp; SAFETY </v>
          </cell>
          <cell r="E54" t="str">
            <v>H&amp;S</v>
          </cell>
          <cell r="J54">
            <v>41544</v>
          </cell>
          <cell r="K54">
            <v>42790.659900000006</v>
          </cell>
          <cell r="L54">
            <v>415.55330000000197</v>
          </cell>
        </row>
        <row r="55">
          <cell r="A55">
            <v>10912</v>
          </cell>
          <cell r="B55" t="str">
            <v>BUSINESS DEVELOPMENT</v>
          </cell>
          <cell r="E55" t="str">
            <v>BDEV</v>
          </cell>
          <cell r="J55">
            <v>42790.659900000006</v>
          </cell>
          <cell r="K55">
            <v>44074.3901</v>
          </cell>
          <cell r="L55">
            <v>427.9100666666636</v>
          </cell>
        </row>
        <row r="56">
          <cell r="A56">
            <v>10913</v>
          </cell>
          <cell r="B56" t="str">
            <v>DEVELOPMENT ALUMNI RELATIONS OFFICE</v>
          </cell>
          <cell r="E56" t="str">
            <v>DARO</v>
          </cell>
          <cell r="J56">
            <v>44074.3901</v>
          </cell>
          <cell r="K56">
            <v>45396.6114</v>
          </cell>
          <cell r="L56">
            <v>440.74043333333486</v>
          </cell>
        </row>
        <row r="57">
          <cell r="A57">
            <v>11000</v>
          </cell>
          <cell r="B57" t="str">
            <v>CITY CAMPUS</v>
          </cell>
          <cell r="E57" t="str">
            <v>EST</v>
          </cell>
          <cell r="J57">
            <v>45396.6114</v>
          </cell>
          <cell r="K57">
            <v>46758.3641</v>
          </cell>
          <cell r="L57">
            <v>453.9175666666657</v>
          </cell>
        </row>
        <row r="58">
          <cell r="A58">
            <v>11003</v>
          </cell>
          <cell r="B58" t="str">
            <v>DRUMMOND HOUSE</v>
          </cell>
          <cell r="E58" t="str">
            <v>DRUM</v>
          </cell>
          <cell r="J58">
            <v>46758.3641</v>
          </cell>
          <cell r="K58">
            <v>48161</v>
          </cell>
          <cell r="L58">
            <v>467.54530000000034</v>
          </cell>
        </row>
        <row r="59">
          <cell r="A59">
            <v>11005</v>
          </cell>
          <cell r="B59" t="str">
            <v>ROSE STREET</v>
          </cell>
          <cell r="E59" t="str">
            <v>ROSE</v>
          </cell>
          <cell r="J59">
            <v>48161</v>
          </cell>
          <cell r="K59">
            <v>48161</v>
          </cell>
          <cell r="L59">
            <v>0</v>
          </cell>
        </row>
        <row r="60">
          <cell r="A60">
            <v>11006</v>
          </cell>
          <cell r="B60" t="str">
            <v>BUCHANAN HOUSE</v>
          </cell>
          <cell r="E60" t="str">
            <v>BUCH</v>
          </cell>
        </row>
        <row r="61">
          <cell r="A61">
            <v>11200</v>
          </cell>
          <cell r="B61" t="str">
            <v>JOINT COURSES</v>
          </cell>
          <cell r="E61" t="str">
            <v>JC</v>
          </cell>
          <cell r="J61">
            <v>49606.7055</v>
          </cell>
          <cell r="K61">
            <v>51095.374800000005</v>
          </cell>
          <cell r="L61">
            <v>496.2231000000029</v>
          </cell>
        </row>
        <row r="62">
          <cell r="A62">
            <v>11202</v>
          </cell>
          <cell r="B62" t="str">
            <v>STUDENTS ASSOCIATION</v>
          </cell>
          <cell r="E62" t="str">
            <v>STA</v>
          </cell>
          <cell r="J62">
            <v>51095.374800000005</v>
          </cell>
          <cell r="K62">
            <v>51095.374800000005</v>
          </cell>
          <cell r="L62">
            <v>0</v>
          </cell>
        </row>
        <row r="63">
          <cell r="A63">
            <v>11203</v>
          </cell>
          <cell r="B63" t="str">
            <v>PREMATURE RETIREMENT</v>
          </cell>
          <cell r="E63" t="str">
            <v>PRE</v>
          </cell>
        </row>
        <row r="64">
          <cell r="A64">
            <v>11204</v>
          </cell>
          <cell r="B64" t="str">
            <v>OTHER EXPENDITURE</v>
          </cell>
          <cell r="E64" t="str">
            <v>OEXP</v>
          </cell>
        </row>
        <row r="65">
          <cell r="A65">
            <v>11208</v>
          </cell>
          <cell r="B65" t="str">
            <v>CITY REFECTORY</v>
          </cell>
          <cell r="E65" t="str">
            <v>CREF</v>
          </cell>
        </row>
        <row r="66">
          <cell r="A66">
            <v>11209</v>
          </cell>
          <cell r="B66" t="str">
            <v>CALEDONIAN COURT RESIDENCES</v>
          </cell>
          <cell r="E66" t="str">
            <v>CC </v>
          </cell>
        </row>
        <row r="67">
          <cell r="A67">
            <v>11211</v>
          </cell>
          <cell r="B67" t="str">
            <v>SPORTS &amp; RECREATION</v>
          </cell>
          <cell r="E67" t="str">
            <v>SPORT</v>
          </cell>
        </row>
        <row r="68">
          <cell r="A68" t="str">
            <v>ER</v>
          </cell>
          <cell r="B68" t="str">
            <v>EARLY RETIREMENT</v>
          </cell>
          <cell r="E68" t="str">
            <v>ER</v>
          </cell>
        </row>
        <row r="69">
          <cell r="A69">
            <v>10001</v>
          </cell>
          <cell r="B69" t="str">
            <v>NURSING CONTRACT</v>
          </cell>
          <cell r="E69" t="str">
            <v>NC </v>
          </cell>
        </row>
        <row r="70">
          <cell r="A70" t="str">
            <v>PAY</v>
          </cell>
          <cell r="B70" t="str">
            <v>PAYROLL CONTINGENCY</v>
          </cell>
          <cell r="E70" t="str">
            <v>PAY CONT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hool Summary"/>
      <sheetName val="CPD - Sheet 1"/>
      <sheetName val="OC - Sheet 2"/>
      <sheetName val="RESEARCH - Sheet 3"/>
      <sheetName val="OTHER - Sheet 4"/>
      <sheetName val="T Income"/>
      <sheetName val="Payroll Summary"/>
      <sheetName val="Payroll Detail"/>
      <sheetName val="Payroll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"/>
      <sheetName val="Tables"/>
    </sheetNames>
    <sheetDataSet>
      <sheetData sheetId="0"/>
      <sheetData sheetId="1"/>
      <sheetData sheetId="2">
        <row r="5">
          <cell r="A5">
            <v>10000</v>
          </cell>
          <cell r="B5" t="str">
            <v>NURSING &amp; COMMUNITY HEALTH</v>
          </cell>
          <cell r="E5" t="str">
            <v>NCH</v>
          </cell>
        </row>
        <row r="6">
          <cell r="A6">
            <v>10100</v>
          </cell>
          <cell r="B6" t="str">
            <v>LIFE SCIENCE</v>
          </cell>
          <cell r="E6" t="str">
            <v>SLS</v>
          </cell>
        </row>
        <row r="7">
          <cell r="A7">
            <v>10101</v>
          </cell>
          <cell r="B7" t="str">
            <v>VISION SCIENCES</v>
          </cell>
          <cell r="E7" t="str">
            <v>VIS</v>
          </cell>
        </row>
        <row r="8">
          <cell r="A8">
            <v>10103</v>
          </cell>
          <cell r="B8" t="str">
            <v>BIOLOGICAL SCIENCES</v>
          </cell>
          <cell r="E8" t="str">
            <v>BIO</v>
          </cell>
        </row>
        <row r="9">
          <cell r="A9">
            <v>10108</v>
          </cell>
          <cell r="B9" t="str">
            <v>PSYCHOLOGY</v>
          </cell>
          <cell r="E9" t="str">
            <v>PSY</v>
          </cell>
        </row>
        <row r="10">
          <cell r="A10">
            <v>10200</v>
          </cell>
          <cell r="B10" t="str">
            <v>HEALTH &amp; SOC </v>
          </cell>
          <cell r="E10" t="str">
            <v>SHSC</v>
          </cell>
        </row>
        <row r="11">
          <cell r="A11">
            <v>10201</v>
          </cell>
          <cell r="B11" t="str">
            <v>PHYSIOTHERAPY, PODIATRY &amp; RADIOGRAPHY</v>
          </cell>
          <cell r="E11" t="str">
            <v>PPR</v>
          </cell>
        </row>
        <row r="12">
          <cell r="A12">
            <v>10204</v>
          </cell>
          <cell r="B12" t="str">
            <v>OT &amp; SOCIAL WK</v>
          </cell>
          <cell r="E12" t="str">
            <v>OTSW</v>
          </cell>
        </row>
        <row r="13">
          <cell r="A13">
            <v>10300</v>
          </cell>
          <cell r="B13" t="str">
            <v>LAW &amp; SOC SCI</v>
          </cell>
          <cell r="E13" t="str">
            <v>SLSS</v>
          </cell>
        </row>
        <row r="14">
          <cell r="A14">
            <v>10301</v>
          </cell>
          <cell r="B14" t="str">
            <v>SOCIAL SCIENCES</v>
          </cell>
          <cell r="E14" t="str">
            <v>SOC</v>
          </cell>
        </row>
        <row r="15">
          <cell r="A15">
            <v>10302</v>
          </cell>
          <cell r="B15" t="str">
            <v>LAW</v>
          </cell>
          <cell r="E15" t="str">
            <v>LAW</v>
          </cell>
        </row>
        <row r="16">
          <cell r="A16">
            <v>10400</v>
          </cell>
          <cell r="B16" t="str">
            <v>SCAMS</v>
          </cell>
          <cell r="E16" t="str">
            <v>SCAMS</v>
          </cell>
        </row>
        <row r="17">
          <cell r="A17">
            <v>10401</v>
          </cell>
          <cell r="B17" t="str">
            <v>COMPUTING</v>
          </cell>
          <cell r="E17" t="str">
            <v>COM</v>
          </cell>
        </row>
        <row r="18">
          <cell r="A18">
            <v>10402</v>
          </cell>
          <cell r="B18" t="str">
            <v>MATHEMATICS</v>
          </cell>
          <cell r="E18" t="str">
            <v>MAT</v>
          </cell>
        </row>
        <row r="19">
          <cell r="A19">
            <v>10500</v>
          </cell>
          <cell r="B19" t="str">
            <v>CALEDONIAN BUSINESS SCHOOL</v>
          </cell>
          <cell r="E19" t="str">
            <v>CBS</v>
          </cell>
        </row>
        <row r="20">
          <cell r="A20">
            <v>10510</v>
          </cell>
          <cell r="B20" t="str">
            <v>INNOVATION &amp; BUSINESS GROWTH</v>
          </cell>
          <cell r="E20" t="str">
            <v>IBD</v>
          </cell>
        </row>
        <row r="21">
          <cell r="A21">
            <v>10511</v>
          </cell>
          <cell r="B21" t="str">
            <v>GLOBALISATION &amp; PUBLIC POLICY</v>
          </cell>
          <cell r="E21" t="str">
            <v>GPP</v>
          </cell>
        </row>
        <row r="22">
          <cell r="A22">
            <v>10512</v>
          </cell>
          <cell r="B22" t="str">
            <v>STRATEGY, OPERATIONS &amp; LEADERSHIP</v>
          </cell>
          <cell r="E22" t="str">
            <v>SOL</v>
          </cell>
        </row>
        <row r="23">
          <cell r="A23">
            <v>10513</v>
          </cell>
          <cell r="B23" t="str">
            <v>DECISION ANALYSIS &amp; RISK</v>
          </cell>
          <cell r="E23" t="str">
            <v>DAR</v>
          </cell>
        </row>
        <row r="24">
          <cell r="A24">
            <v>10514</v>
          </cell>
          <cell r="B24" t="str">
            <v>ACCOUNTING &amp; FINANCE</v>
          </cell>
          <cell r="E24" t="str">
            <v>AAF</v>
          </cell>
        </row>
        <row r="25">
          <cell r="A25">
            <v>10515</v>
          </cell>
          <cell r="B25" t="str">
            <v>CULTURAL BUSINESS</v>
          </cell>
          <cell r="E25" t="str">
            <v>CUB</v>
          </cell>
        </row>
        <row r="26">
          <cell r="A26">
            <v>10516</v>
          </cell>
          <cell r="B26" t="str">
            <v>PEOPLE MGT, LEARNING &amp; CHANGE</v>
          </cell>
          <cell r="E26" t="str">
            <v>PML</v>
          </cell>
        </row>
        <row r="27">
          <cell r="A27">
            <v>10517</v>
          </cell>
          <cell r="B27" t="str">
            <v>GRADUATE ACADEMY</v>
          </cell>
          <cell r="E27" t="str">
            <v>GACAD</v>
          </cell>
        </row>
        <row r="28">
          <cell r="A28">
            <v>10600</v>
          </cell>
          <cell r="B28" t="str">
            <v>ENGINEERING</v>
          </cell>
          <cell r="E28" t="str">
            <v>ESD</v>
          </cell>
        </row>
        <row r="29">
          <cell r="A29">
            <v>10700</v>
          </cell>
          <cell r="B29" t="str">
            <v>BUILT AND NATURAL ENVIRONMENT</v>
          </cell>
          <cell r="E29" t="str">
            <v>BNE</v>
          </cell>
        </row>
        <row r="30">
          <cell r="A30">
            <v>10801</v>
          </cell>
          <cell r="B30" t="str">
            <v>RESEARCH UNIT</v>
          </cell>
          <cell r="E30" t="str">
            <v>RES</v>
          </cell>
        </row>
        <row r="31">
          <cell r="A31" t="str">
            <v>10802</v>
          </cell>
          <cell r="B31" t="str">
            <v>INFO STRATEGY UNIT</v>
          </cell>
          <cell r="E31" t="str">
            <v>ISU</v>
          </cell>
        </row>
        <row r="32">
          <cell r="A32">
            <v>10803</v>
          </cell>
          <cell r="B32" t="str">
            <v>AUDIO VISUAL SERVICES</v>
          </cell>
          <cell r="E32" t="str">
            <v>AVS</v>
          </cell>
        </row>
        <row r="33">
          <cell r="A33">
            <v>10804</v>
          </cell>
          <cell r="B33" t="str">
            <v>STUDENT SERVICES</v>
          </cell>
          <cell r="E33" t="str">
            <v>SSD</v>
          </cell>
        </row>
        <row r="34">
          <cell r="A34">
            <v>10805</v>
          </cell>
          <cell r="B34" t="str">
            <v>CALEDONIAN OPEN CAMPUS LEARNING</v>
          </cell>
          <cell r="E34" t="str">
            <v>COCL</v>
          </cell>
        </row>
        <row r="35">
          <cell r="A35">
            <v>10807</v>
          </cell>
          <cell r="B35" t="str">
            <v>GENERAL ACADEMIC PRACTICE</v>
          </cell>
          <cell r="E35" t="str">
            <v>GAPS</v>
          </cell>
        </row>
        <row r="36">
          <cell r="A36">
            <v>10808</v>
          </cell>
          <cell r="B36" t="str">
            <v>ACADEMIC PRACTICE UNIT</v>
          </cell>
          <cell r="E36" t="str">
            <v>APU</v>
          </cell>
        </row>
        <row r="37">
          <cell r="A37">
            <v>10809</v>
          </cell>
          <cell r="B37" t="str">
            <v>QUALITY OFFICE</v>
          </cell>
          <cell r="E37" t="str">
            <v>QO</v>
          </cell>
        </row>
        <row r="38">
          <cell r="A38">
            <v>10810</v>
          </cell>
          <cell r="B38" t="str">
            <v>C &amp; IT SERVICES</v>
          </cell>
          <cell r="E38" t="str">
            <v>ITSC</v>
          </cell>
        </row>
        <row r="39">
          <cell r="A39">
            <v>10812</v>
          </cell>
          <cell r="B39" t="str">
            <v>ELECTRONIC RESOURCES</v>
          </cell>
          <cell r="E39" t="str">
            <v>ER</v>
          </cell>
        </row>
        <row r="40">
          <cell r="A40">
            <v>10813</v>
          </cell>
          <cell r="B40" t="str">
            <v>COLLECTION MANAGEMENT</v>
          </cell>
          <cell r="E40" t="str">
            <v>CM</v>
          </cell>
        </row>
        <row r="41">
          <cell r="A41">
            <v>10814</v>
          </cell>
          <cell r="B41" t="str">
            <v>LIBRARY SERVICES</v>
          </cell>
          <cell r="E41" t="str">
            <v>LSERV</v>
          </cell>
        </row>
        <row r="42">
          <cell r="A42">
            <v>10816</v>
          </cell>
          <cell r="B42" t="str">
            <v>THE GRADUATE CENTRE</v>
          </cell>
          <cell r="E42" t="str">
            <v>GRAD</v>
          </cell>
        </row>
        <row r="43">
          <cell r="A43">
            <v>10818</v>
          </cell>
          <cell r="B43" t="str">
            <v>CALEDONIAN ACADEMY</v>
          </cell>
          <cell r="E43" t="str">
            <v>CA</v>
          </cell>
        </row>
        <row r="44">
          <cell r="A44">
            <v>10819</v>
          </cell>
          <cell r="B44" t="str">
            <v>WIDENING ACCESS</v>
          </cell>
          <cell r="E44" t="str">
            <v>WA</v>
          </cell>
        </row>
        <row r="45">
          <cell r="A45">
            <v>10900</v>
          </cell>
          <cell r="B45" t="str">
            <v>INTERNATIONAL OFFICE</v>
          </cell>
          <cell r="E45" t="str">
            <v>INT</v>
          </cell>
        </row>
        <row r="46">
          <cell r="A46">
            <v>10901</v>
          </cell>
          <cell r="B46" t="str">
            <v>RESEARCH &amp; COMMERCIAL DEVELOPMENT</v>
          </cell>
          <cell r="E46" t="str">
            <v>RCD</v>
          </cell>
        </row>
        <row r="47">
          <cell r="A47">
            <v>10902</v>
          </cell>
          <cell r="B47" t="str">
            <v>PRINCIPALS GROUP</v>
          </cell>
          <cell r="E47" t="str">
            <v>PG</v>
          </cell>
        </row>
        <row r="48">
          <cell r="A48" t="str">
            <v>10903</v>
          </cell>
          <cell r="B48" t="str">
            <v>COURT OFFICE</v>
          </cell>
          <cell r="E48" t="str">
            <v>CRT</v>
          </cell>
        </row>
        <row r="49">
          <cell r="A49" t="str">
            <v>10904</v>
          </cell>
          <cell r="B49" t="str">
            <v>PLANNING OFFICE</v>
          </cell>
          <cell r="E49" t="str">
            <v>PO</v>
          </cell>
        </row>
        <row r="50">
          <cell r="A50">
            <v>10905</v>
          </cell>
          <cell r="B50" t="str">
            <v>ACADEMIC REGISTRY</v>
          </cell>
          <cell r="E50" t="str">
            <v>AR</v>
          </cell>
        </row>
        <row r="51">
          <cell r="A51">
            <v>10906</v>
          </cell>
          <cell r="B51" t="str">
            <v>FINANCE OFFICE</v>
          </cell>
          <cell r="E51" t="str">
            <v>FINO</v>
          </cell>
        </row>
        <row r="52">
          <cell r="A52">
            <v>10907</v>
          </cell>
          <cell r="B52" t="str">
            <v>HUMAN RESOURCES</v>
          </cell>
          <cell r="E52" t="str">
            <v>HR</v>
          </cell>
        </row>
        <row r="53">
          <cell r="A53">
            <v>10908</v>
          </cell>
          <cell r="B53" t="str">
            <v>MARKETING &amp; PUBLIC RELATIONS</v>
          </cell>
          <cell r="E53" t="str">
            <v>MPR</v>
          </cell>
        </row>
        <row r="54">
          <cell r="A54">
            <v>10909</v>
          </cell>
          <cell r="B54" t="str">
            <v>PRINT DESIGN SERVICES</v>
          </cell>
          <cell r="E54" t="str">
            <v>PDS</v>
          </cell>
        </row>
        <row r="55">
          <cell r="A55">
            <v>10910</v>
          </cell>
          <cell r="B55" t="str">
            <v>FACILITIES MNGT</v>
          </cell>
          <cell r="E55" t="str">
            <v>FAC</v>
          </cell>
        </row>
        <row r="56">
          <cell r="A56">
            <v>10911</v>
          </cell>
          <cell r="B56" t="str">
            <v>HEALTH &amp; SAFETY </v>
          </cell>
          <cell r="E56" t="str">
            <v>H&amp;S</v>
          </cell>
        </row>
        <row r="57">
          <cell r="A57">
            <v>10912</v>
          </cell>
          <cell r="B57" t="str">
            <v>BUSINESS DEVELOPMENT</v>
          </cell>
          <cell r="E57" t="str">
            <v>BDEV</v>
          </cell>
        </row>
        <row r="58">
          <cell r="A58">
            <v>11000</v>
          </cell>
          <cell r="B58" t="str">
            <v>ESTATES &amp; PROPERTY SERVICES</v>
          </cell>
          <cell r="E58" t="str">
            <v>EPS</v>
          </cell>
        </row>
        <row r="59">
          <cell r="A59">
            <v>11200</v>
          </cell>
          <cell r="B59" t="str">
            <v>CENTRAL TEACHING</v>
          </cell>
          <cell r="E59" t="str">
            <v>C T</v>
          </cell>
        </row>
        <row r="60">
          <cell r="A60">
            <v>11202</v>
          </cell>
          <cell r="B60" t="str">
            <v>STUDENTS ASSOCIATION</v>
          </cell>
          <cell r="E60" t="str">
            <v>STA</v>
          </cell>
        </row>
        <row r="61">
          <cell r="A61">
            <v>11203</v>
          </cell>
          <cell r="B61" t="str">
            <v>PREMATURE RETIREMENT</v>
          </cell>
          <cell r="E61" t="str">
            <v>PRE</v>
          </cell>
        </row>
        <row r="62">
          <cell r="A62">
            <v>11204</v>
          </cell>
          <cell r="B62" t="str">
            <v>OTHER EXPENDITURE</v>
          </cell>
          <cell r="E62" t="str">
            <v>OEXP</v>
          </cell>
        </row>
        <row r="63">
          <cell r="A63">
            <v>11208</v>
          </cell>
          <cell r="B63" t="str">
            <v>CITY REFECTORY</v>
          </cell>
          <cell r="E63" t="str">
            <v>CREF</v>
          </cell>
        </row>
        <row r="64">
          <cell r="A64">
            <v>11209</v>
          </cell>
          <cell r="B64" t="str">
            <v>CALEDONIAN COURT</v>
          </cell>
          <cell r="E64" t="str">
            <v>CCR</v>
          </cell>
        </row>
        <row r="65">
          <cell r="A65">
            <v>11211</v>
          </cell>
          <cell r="B65" t="str">
            <v>SPORTS &amp; RECREATION</v>
          </cell>
          <cell r="E65" t="str">
            <v>SPR</v>
          </cell>
        </row>
        <row r="66">
          <cell r="A66" t="str">
            <v>ER</v>
          </cell>
          <cell r="B66" t="str">
            <v>EARLY RETIREMENT</v>
          </cell>
          <cell r="E66" t="str">
            <v>ER</v>
          </cell>
        </row>
        <row r="67">
          <cell r="A67">
            <v>10001</v>
          </cell>
          <cell r="B67" t="str">
            <v>NURSING CONTRACT</v>
          </cell>
          <cell r="E67" t="str">
            <v>NC </v>
          </cell>
        </row>
        <row r="68">
          <cell r="A68" t="str">
            <v>PAY</v>
          </cell>
          <cell r="B68" t="str">
            <v>PAYROLL CONTINGENCY</v>
          </cell>
          <cell r="E68" t="str">
            <v>PAY CONT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pport Project Bals"/>
      <sheetName val="Macro1"/>
    </sheetNames>
    <sheetDataSet>
      <sheetData sheetId="0" refreshError="1"/>
      <sheetData sheetId="1">
        <row r="128">
          <cell r="A128" t="str">
            <v>Recover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49"/>
  <sheetViews>
    <sheetView showGridLines="0" tabSelected="1" zoomScale="115" zoomScaleNormal="115" workbookViewId="0" topLeftCell="A25">
      <selection activeCell="E26" sqref="E26"/>
    </sheetView>
  </sheetViews>
  <sheetFormatPr defaultColWidth="9.140625" defaultRowHeight="12.75"/>
  <cols>
    <col min="1" max="1" width="54.00390625" style="0" bestFit="1" customWidth="1"/>
    <col min="2" max="2" width="18.421875" style="22" bestFit="1" customWidth="1"/>
    <col min="3" max="3" width="3.421875" style="0" customWidth="1"/>
    <col min="4" max="4" width="3.28125" style="0" customWidth="1"/>
    <col min="5" max="5" width="18.421875" style="22" bestFit="1" customWidth="1"/>
    <col min="6" max="6" width="46.57421875" style="45" customWidth="1"/>
  </cols>
  <sheetData>
    <row r="1" ht="12.75">
      <c r="A1" s="4" t="s">
        <v>148</v>
      </c>
    </row>
    <row r="2" ht="12.75">
      <c r="A2" s="4" t="s">
        <v>287</v>
      </c>
    </row>
    <row r="3" spans="1:6" ht="12.75">
      <c r="A3" s="11"/>
      <c r="F3" s="26" t="s">
        <v>308</v>
      </c>
    </row>
    <row r="4" spans="1:7" ht="12.75">
      <c r="A4" s="4" t="s">
        <v>288</v>
      </c>
      <c r="F4" s="27" t="s">
        <v>309</v>
      </c>
      <c r="G4" s="23"/>
    </row>
    <row r="5" spans="1:5" ht="12.75">
      <c r="A5" s="24"/>
      <c r="B5" s="26" t="s">
        <v>149</v>
      </c>
      <c r="E5" s="26" t="s">
        <v>308</v>
      </c>
    </row>
    <row r="6" spans="1:6" ht="12.75">
      <c r="A6" s="24"/>
      <c r="B6" s="27" t="s">
        <v>286</v>
      </c>
      <c r="E6" s="27" t="s">
        <v>309</v>
      </c>
      <c r="F6" s="47" t="s">
        <v>289</v>
      </c>
    </row>
    <row r="7" spans="1:5" ht="12.75">
      <c r="A7" s="24"/>
      <c r="B7" s="28"/>
      <c r="E7" s="28"/>
    </row>
    <row r="8" spans="1:5" ht="12.75">
      <c r="A8" s="24"/>
      <c r="B8" s="28"/>
      <c r="E8" s="28"/>
    </row>
    <row r="9" spans="1:5" ht="12.75">
      <c r="A9" s="24"/>
      <c r="B9" s="29"/>
      <c r="E9" s="29"/>
    </row>
    <row r="10" spans="1:6" ht="12.75">
      <c r="A10" s="52" t="s">
        <v>150</v>
      </c>
      <c r="B10" s="57">
        <f>625100+37080</f>
        <v>662180</v>
      </c>
      <c r="C10" s="46"/>
      <c r="D10" s="54"/>
      <c r="E10" s="57">
        <v>312550</v>
      </c>
      <c r="F10" s="48" t="s">
        <v>312</v>
      </c>
    </row>
    <row r="11" spans="1:6" ht="12.75">
      <c r="A11" s="52" t="s">
        <v>244</v>
      </c>
      <c r="B11" s="57">
        <v>105000</v>
      </c>
      <c r="C11" s="46"/>
      <c r="D11" s="54"/>
      <c r="E11" s="57">
        <v>4255</v>
      </c>
      <c r="F11" s="48" t="s">
        <v>317</v>
      </c>
    </row>
    <row r="12" spans="1:6" ht="12.75">
      <c r="A12" s="52" t="s">
        <v>151</v>
      </c>
      <c r="B12" s="57">
        <v>100000</v>
      </c>
      <c r="C12" s="46"/>
      <c r="D12" s="54"/>
      <c r="E12" s="57">
        <v>12500</v>
      </c>
      <c r="F12" s="48" t="s">
        <v>316</v>
      </c>
    </row>
    <row r="13" spans="1:6" ht="12.75">
      <c r="A13" s="52" t="s">
        <v>298</v>
      </c>
      <c r="B13" s="57">
        <v>48810</v>
      </c>
      <c r="C13" s="46"/>
      <c r="D13" s="54"/>
      <c r="E13" s="57">
        <v>48810</v>
      </c>
      <c r="F13" s="48" t="s">
        <v>318</v>
      </c>
    </row>
    <row r="14" spans="1:6" ht="12.75">
      <c r="A14" s="52" t="s">
        <v>306</v>
      </c>
      <c r="B14" s="57">
        <f>30000+17000</f>
        <v>47000</v>
      </c>
      <c r="C14" s="58"/>
      <c r="D14" s="54"/>
      <c r="E14" s="57">
        <v>0</v>
      </c>
      <c r="F14" s="48" t="s">
        <v>313</v>
      </c>
    </row>
    <row r="15" spans="1:6" ht="12.75">
      <c r="A15" s="52" t="s">
        <v>303</v>
      </c>
      <c r="B15" s="57">
        <v>10000</v>
      </c>
      <c r="C15" s="46"/>
      <c r="D15" s="54"/>
      <c r="E15" s="57">
        <v>4815</v>
      </c>
      <c r="F15" s="48" t="s">
        <v>320</v>
      </c>
    </row>
    <row r="16" spans="1:6" ht="25.5">
      <c r="A16" s="52" t="s">
        <v>304</v>
      </c>
      <c r="B16" s="57">
        <v>5000</v>
      </c>
      <c r="C16" s="46"/>
      <c r="D16" s="54"/>
      <c r="E16" s="57">
        <v>12480</v>
      </c>
      <c r="F16" s="45" t="s">
        <v>315</v>
      </c>
    </row>
    <row r="17" spans="1:6" ht="12.75">
      <c r="A17" s="52" t="s">
        <v>305</v>
      </c>
      <c r="B17" s="57">
        <v>5000</v>
      </c>
      <c r="C17" s="46"/>
      <c r="D17" s="54"/>
      <c r="E17" s="57">
        <f>11147-6000</f>
        <v>5147</v>
      </c>
      <c r="F17" s="48"/>
    </row>
    <row r="18" spans="1:6" ht="12.75">
      <c r="A18" s="52" t="s">
        <v>307</v>
      </c>
      <c r="B18" s="57">
        <v>10000</v>
      </c>
      <c r="C18" s="46"/>
      <c r="D18" s="54"/>
      <c r="E18" s="57">
        <v>3999.95</v>
      </c>
      <c r="F18" s="48"/>
    </row>
    <row r="19" spans="1:6" ht="12.75">
      <c r="A19" s="52" t="s">
        <v>152</v>
      </c>
      <c r="B19" s="57">
        <v>10000</v>
      </c>
      <c r="C19" s="46"/>
      <c r="D19" s="54"/>
      <c r="E19" s="57">
        <f>5927.27+6000</f>
        <v>11927.27</v>
      </c>
      <c r="F19" s="48"/>
    </row>
    <row r="20" spans="1:6" ht="12.75">
      <c r="A20" s="52" t="s">
        <v>314</v>
      </c>
      <c r="B20" s="57">
        <f>3000+2900+11746</f>
        <v>17646</v>
      </c>
      <c r="C20" s="46"/>
      <c r="D20" s="54"/>
      <c r="E20" s="57">
        <v>1053.07</v>
      </c>
      <c r="F20" s="48" t="s">
        <v>319</v>
      </c>
    </row>
    <row r="21" spans="1:6" ht="12.75">
      <c r="A21" s="127" t="s">
        <v>322</v>
      </c>
      <c r="B21" s="128">
        <v>28496</v>
      </c>
      <c r="C21" s="129"/>
      <c r="D21" s="130"/>
      <c r="E21" s="128"/>
      <c r="F21" s="48"/>
    </row>
    <row r="22" spans="1:6" ht="12.75">
      <c r="A22" s="131" t="s">
        <v>323</v>
      </c>
      <c r="B22" s="132">
        <v>163400</v>
      </c>
      <c r="C22" s="133"/>
      <c r="D22" s="134"/>
      <c r="E22" s="132"/>
      <c r="F22" s="48"/>
    </row>
    <row r="23" spans="1:6" ht="12.75">
      <c r="A23" s="53"/>
      <c r="B23" s="59"/>
      <c r="C23" s="46"/>
      <c r="D23" s="54"/>
      <c r="E23" s="59"/>
      <c r="F23" s="48"/>
    </row>
    <row r="24" spans="1:6" ht="13.5" thickBot="1">
      <c r="A24" s="55" t="s">
        <v>153</v>
      </c>
      <c r="B24" s="60">
        <f>SUM(B10:B23)</f>
        <v>1212532</v>
      </c>
      <c r="C24" s="61"/>
      <c r="D24" s="56"/>
      <c r="E24" s="60">
        <v>417537.29000000004</v>
      </c>
      <c r="F24" s="49"/>
    </row>
    <row r="25" spans="1:6" ht="13.5" thickTop="1">
      <c r="A25" s="24"/>
      <c r="B25" s="30"/>
      <c r="E25" s="29"/>
      <c r="F25" s="50"/>
    </row>
    <row r="26" spans="1:5" ht="12.75">
      <c r="A26" s="31" t="s">
        <v>154</v>
      </c>
      <c r="B26" s="29"/>
      <c r="E26" s="29"/>
    </row>
    <row r="27" spans="1:5" ht="12.75">
      <c r="A27" s="24"/>
      <c r="B27" s="29"/>
      <c r="E27" s="29"/>
    </row>
    <row r="28" spans="1:6" ht="12.75">
      <c r="A28" s="24" t="s">
        <v>155</v>
      </c>
      <c r="B28" s="30">
        <v>248445</v>
      </c>
      <c r="E28" s="30">
        <v>55282.997</v>
      </c>
      <c r="F28" s="48"/>
    </row>
    <row r="29" spans="1:6" ht="12.75">
      <c r="A29" s="24" t="s">
        <v>156</v>
      </c>
      <c r="B29" s="30">
        <v>213723</v>
      </c>
      <c r="E29" s="30">
        <v>43066.05449999999</v>
      </c>
      <c r="F29" s="48"/>
    </row>
    <row r="30" spans="1:5" ht="12.75">
      <c r="A30" s="24" t="s">
        <v>157</v>
      </c>
      <c r="B30" s="30">
        <v>95771</v>
      </c>
      <c r="E30" s="30">
        <v>23497.4225</v>
      </c>
    </row>
    <row r="31" spans="1:5" ht="12.75">
      <c r="A31" s="24" t="s">
        <v>159</v>
      </c>
      <c r="B31" s="30">
        <v>66783</v>
      </c>
      <c r="E31" s="30">
        <v>16368.637999999999</v>
      </c>
    </row>
    <row r="32" spans="1:5" ht="12.75">
      <c r="A32" s="24" t="s">
        <v>158</v>
      </c>
      <c r="B32" s="30">
        <v>5200</v>
      </c>
      <c r="E32" s="30">
        <v>1208.018</v>
      </c>
    </row>
    <row r="33" spans="1:6" ht="12.75">
      <c r="A33" s="24"/>
      <c r="B33" s="30"/>
      <c r="E33" s="30"/>
      <c r="F33" s="48"/>
    </row>
    <row r="34" spans="1:6" ht="13.5" thickBot="1">
      <c r="A34" s="31" t="s">
        <v>160</v>
      </c>
      <c r="B34" s="32">
        <f>SUM(B28:B33)</f>
        <v>629922</v>
      </c>
      <c r="D34" s="33"/>
      <c r="E34" s="32">
        <v>139423.13</v>
      </c>
      <c r="F34" s="49"/>
    </row>
    <row r="35" spans="1:5" ht="13.5" thickTop="1">
      <c r="A35" s="24"/>
      <c r="B35" s="29"/>
      <c r="E35" s="29"/>
    </row>
    <row r="36" spans="1:6" ht="12.75">
      <c r="A36" s="52" t="s">
        <v>155</v>
      </c>
      <c r="B36" s="57">
        <f>503305-B28</f>
        <v>254860</v>
      </c>
      <c r="C36" s="46"/>
      <c r="D36" s="46"/>
      <c r="E36" s="57">
        <v>42455.1475</v>
      </c>
      <c r="F36" s="48"/>
    </row>
    <row r="37" spans="1:6" ht="12.75">
      <c r="A37" s="52" t="s">
        <v>156</v>
      </c>
      <c r="B37" s="57">
        <f>360473-B29</f>
        <v>146750</v>
      </c>
      <c r="C37" s="46"/>
      <c r="D37" s="46"/>
      <c r="E37" s="57">
        <v>27950.487500000003</v>
      </c>
      <c r="F37" s="48"/>
    </row>
    <row r="38" spans="1:6" ht="12.75">
      <c r="A38" s="52" t="s">
        <v>157</v>
      </c>
      <c r="B38" s="57">
        <f>214521-B30</f>
        <v>118750</v>
      </c>
      <c r="C38" s="46"/>
      <c r="D38" s="46"/>
      <c r="E38" s="57">
        <v>7027.397499999998</v>
      </c>
      <c r="F38" s="48"/>
    </row>
    <row r="39" spans="1:6" ht="12.75">
      <c r="A39" s="52" t="s">
        <v>159</v>
      </c>
      <c r="B39" s="57">
        <f>94533-B31</f>
        <v>27750</v>
      </c>
      <c r="C39" s="46"/>
      <c r="D39" s="46"/>
      <c r="E39" s="57">
        <v>7856.2875</v>
      </c>
      <c r="F39" s="48"/>
    </row>
    <row r="40" spans="1:6" ht="12.75">
      <c r="A40" s="52" t="s">
        <v>158</v>
      </c>
      <c r="B40" s="57">
        <v>1000</v>
      </c>
      <c r="C40" s="46"/>
      <c r="D40" s="46"/>
      <c r="E40" s="57">
        <v>139.83</v>
      </c>
      <c r="F40" s="48"/>
    </row>
    <row r="41" spans="1:6" ht="12.75">
      <c r="A41" s="127" t="s">
        <v>324</v>
      </c>
      <c r="B41" s="128">
        <v>33500</v>
      </c>
      <c r="C41" s="46"/>
      <c r="D41" s="46"/>
      <c r="E41" s="57"/>
      <c r="F41" s="48"/>
    </row>
    <row r="42" spans="1:6" ht="12.75">
      <c r="A42" s="25"/>
      <c r="B42" s="30"/>
      <c r="E42" s="30"/>
      <c r="F42" s="50"/>
    </row>
    <row r="43" spans="1:6" ht="13.5" thickBot="1">
      <c r="A43" s="31" t="s">
        <v>161</v>
      </c>
      <c r="B43" s="64">
        <f>SUM(B36:B42)</f>
        <v>582610</v>
      </c>
      <c r="C43" s="4"/>
      <c r="D43" s="33"/>
      <c r="E43" s="64">
        <v>85429.15000000001</v>
      </c>
      <c r="F43" s="48"/>
    </row>
    <row r="44" spans="1:6" ht="13.5" thickTop="1">
      <c r="A44" s="31"/>
      <c r="B44" s="34"/>
      <c r="D44" s="33"/>
      <c r="E44" s="34"/>
      <c r="F44" s="62"/>
    </row>
    <row r="45" spans="1:6" ht="13.5" thickBot="1">
      <c r="A45" s="31" t="s">
        <v>311</v>
      </c>
      <c r="B45" s="64">
        <f>+B34+B43</f>
        <v>1212532</v>
      </c>
      <c r="C45" s="4"/>
      <c r="D45" s="33"/>
      <c r="E45" s="64">
        <v>100452.66500000001</v>
      </c>
      <c r="F45" s="48"/>
    </row>
    <row r="46" spans="1:5" ht="13.5" thickTop="1">
      <c r="A46" s="35"/>
      <c r="B46" s="29"/>
      <c r="E46" s="29"/>
    </row>
    <row r="47" spans="1:6" ht="13.5" thickBot="1">
      <c r="A47" s="25" t="s">
        <v>162</v>
      </c>
      <c r="B47" s="32">
        <f>+B24-B34-B43</f>
        <v>0</v>
      </c>
      <c r="D47" s="4"/>
      <c r="E47" s="32">
        <v>192685.01</v>
      </c>
      <c r="F47" s="48"/>
    </row>
    <row r="48" spans="1:5" ht="13.5" thickTop="1">
      <c r="A48" s="25"/>
      <c r="B48" s="36"/>
      <c r="D48" s="4"/>
      <c r="E48" s="36"/>
    </row>
    <row r="49" spans="1:8" ht="12.75">
      <c r="A49" s="25"/>
      <c r="B49" s="40"/>
      <c r="D49" s="4"/>
      <c r="E49" s="40"/>
      <c r="F49" s="51"/>
      <c r="G49" s="4"/>
      <c r="H49" s="4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98"/>
  <sheetViews>
    <sheetView zoomScale="70" zoomScaleNormal="70" workbookViewId="0" topLeftCell="A1">
      <selection activeCell="C10" sqref="C10"/>
    </sheetView>
  </sheetViews>
  <sheetFormatPr defaultColWidth="9.140625" defaultRowHeight="12.75"/>
  <cols>
    <col min="1" max="1" width="41.28125" style="15" bestFit="1" customWidth="1"/>
    <col min="2" max="2" width="44.00390625" style="7" bestFit="1" customWidth="1"/>
    <col min="3" max="3" width="13.28125" style="7" bestFit="1" customWidth="1"/>
    <col min="4" max="4" width="12.8515625" style="115" bestFit="1" customWidth="1"/>
    <col min="5" max="16384" width="9.140625" style="7" customWidth="1"/>
  </cols>
  <sheetData>
    <row r="1" spans="1:3" ht="12.75">
      <c r="A1" s="14" t="s">
        <v>9</v>
      </c>
      <c r="B1" s="14"/>
      <c r="C1" s="14"/>
    </row>
    <row r="2" spans="1:3" ht="12.75">
      <c r="A2" s="14" t="s">
        <v>24</v>
      </c>
      <c r="B2" s="14"/>
      <c r="C2" s="17"/>
    </row>
    <row r="3" spans="1:3" ht="12.75">
      <c r="A3" s="21" t="s">
        <v>321</v>
      </c>
      <c r="B3" s="21"/>
      <c r="C3" s="17"/>
    </row>
    <row r="4" spans="2:3" ht="12.75">
      <c r="B4" s="15"/>
      <c r="C4" s="15"/>
    </row>
    <row r="5" spans="2:3" ht="12.75">
      <c r="B5" s="15"/>
      <c r="C5" s="15"/>
    </row>
    <row r="6" spans="1:3" ht="12.75">
      <c r="A6" s="141"/>
      <c r="B6" s="141"/>
      <c r="C6" s="15" t="s">
        <v>10</v>
      </c>
    </row>
    <row r="7" spans="1:3" ht="12.75">
      <c r="A7" s="65"/>
      <c r="B7" s="65" t="s">
        <v>290</v>
      </c>
      <c r="C7" s="15"/>
    </row>
    <row r="8" spans="1:3" ht="12.75">
      <c r="A8" s="7">
        <v>4021</v>
      </c>
      <c r="B8" s="12" t="s">
        <v>101</v>
      </c>
      <c r="C8" s="8">
        <v>116</v>
      </c>
    </row>
    <row r="9" spans="1:3" ht="12.75">
      <c r="A9" s="7">
        <v>4018</v>
      </c>
      <c r="B9" s="12" t="s">
        <v>102</v>
      </c>
      <c r="C9" s="139" t="s">
        <v>339</v>
      </c>
    </row>
    <row r="10" spans="1:3" ht="12.75">
      <c r="A10" s="7">
        <v>4028</v>
      </c>
      <c r="B10" s="12" t="s">
        <v>192</v>
      </c>
      <c r="C10" s="139" t="s">
        <v>339</v>
      </c>
    </row>
    <row r="11" spans="1:3" ht="12.75">
      <c r="A11" s="7">
        <v>4004</v>
      </c>
      <c r="B11" s="16" t="s">
        <v>91</v>
      </c>
      <c r="C11" s="139">
        <v>4</v>
      </c>
    </row>
    <row r="12" spans="1:3" ht="12.75">
      <c r="A12" s="7">
        <v>4016</v>
      </c>
      <c r="B12" s="12" t="s">
        <v>190</v>
      </c>
      <c r="C12" s="139" t="s">
        <v>339</v>
      </c>
    </row>
    <row r="13" spans="1:3" ht="12.75">
      <c r="A13" s="12">
        <v>4026</v>
      </c>
      <c r="B13" s="12" t="s">
        <v>191</v>
      </c>
      <c r="C13" s="139">
        <v>40</v>
      </c>
    </row>
    <row r="14" spans="1:3" ht="12.75">
      <c r="A14" s="7">
        <v>4005</v>
      </c>
      <c r="B14" s="12" t="s">
        <v>189</v>
      </c>
      <c r="C14" s="139">
        <v>152</v>
      </c>
    </row>
    <row r="15" spans="1:3" ht="12.75">
      <c r="A15" s="7">
        <v>4006</v>
      </c>
      <c r="B15" s="16" t="s">
        <v>92</v>
      </c>
      <c r="C15" s="139">
        <v>499</v>
      </c>
    </row>
    <row r="16" spans="1:3" ht="12.75">
      <c r="A16" s="7">
        <v>4008</v>
      </c>
      <c r="B16" s="16" t="s">
        <v>93</v>
      </c>
      <c r="C16" s="139">
        <v>420</v>
      </c>
    </row>
    <row r="17" spans="1:3" ht="12.75">
      <c r="A17" s="7">
        <v>4022</v>
      </c>
      <c r="B17" s="16" t="s">
        <v>95</v>
      </c>
      <c r="C17" s="139" t="s">
        <v>339</v>
      </c>
    </row>
    <row r="18" spans="1:3" ht="12.75">
      <c r="A18" s="7">
        <v>4010</v>
      </c>
      <c r="B18" s="16" t="s">
        <v>94</v>
      </c>
      <c r="C18" s="139">
        <v>28</v>
      </c>
    </row>
    <row r="19" spans="1:3" ht="12.75">
      <c r="A19" s="7">
        <v>4012</v>
      </c>
      <c r="B19" s="16" t="s">
        <v>98</v>
      </c>
      <c r="C19" s="139" t="s">
        <v>339</v>
      </c>
    </row>
    <row r="20" spans="1:3" ht="12.75">
      <c r="A20" s="7">
        <v>4011</v>
      </c>
      <c r="B20" s="16" t="s">
        <v>97</v>
      </c>
      <c r="C20" s="139" t="s">
        <v>339</v>
      </c>
    </row>
    <row r="21" spans="1:3" ht="12.75">
      <c r="A21" s="7">
        <v>4015</v>
      </c>
      <c r="B21" s="16" t="s">
        <v>100</v>
      </c>
      <c r="C21" s="139">
        <v>316</v>
      </c>
    </row>
    <row r="22" spans="1:3" ht="12.75">
      <c r="A22" s="7">
        <v>4014</v>
      </c>
      <c r="B22" s="16" t="s">
        <v>99</v>
      </c>
      <c r="C22" s="139">
        <v>160</v>
      </c>
    </row>
    <row r="23" spans="1:3" ht="12.75">
      <c r="A23" s="7">
        <v>4032</v>
      </c>
      <c r="B23" s="16" t="s">
        <v>181</v>
      </c>
      <c r="C23" s="139" t="s">
        <v>339</v>
      </c>
    </row>
    <row r="24" spans="1:3" ht="12.75">
      <c r="A24" s="7">
        <v>4030</v>
      </c>
      <c r="B24" s="16" t="s">
        <v>167</v>
      </c>
      <c r="C24" s="139" t="s">
        <v>339</v>
      </c>
    </row>
    <row r="25" spans="1:4" s="12" customFormat="1" ht="15">
      <c r="A25" s="12">
        <v>4522</v>
      </c>
      <c r="B25" s="63" t="s">
        <v>247</v>
      </c>
      <c r="C25" s="139" t="s">
        <v>339</v>
      </c>
      <c r="D25" s="120"/>
    </row>
    <row r="26" spans="1:4" s="12" customFormat="1" ht="12.75">
      <c r="A26" s="12">
        <v>4424</v>
      </c>
      <c r="B26" s="12" t="s">
        <v>146</v>
      </c>
      <c r="C26" s="139">
        <v>8900</v>
      </c>
      <c r="D26" s="120"/>
    </row>
    <row r="27" spans="3:4" ht="12.75">
      <c r="C27" s="8"/>
      <c r="D27" s="121">
        <v>10635</v>
      </c>
    </row>
    <row r="28" spans="1:3" ht="12.75">
      <c r="A28" s="65"/>
      <c r="B28" s="65" t="s">
        <v>116</v>
      </c>
      <c r="C28" s="8"/>
    </row>
    <row r="29" spans="1:3" ht="12.75">
      <c r="A29" s="7">
        <v>4102</v>
      </c>
      <c r="B29" s="12" t="s">
        <v>103</v>
      </c>
      <c r="C29" s="139" t="s">
        <v>339</v>
      </c>
    </row>
    <row r="30" spans="1:3" ht="12.75">
      <c r="A30" s="7">
        <v>4107</v>
      </c>
      <c r="B30" s="12" t="s">
        <v>104</v>
      </c>
      <c r="C30" s="139">
        <v>512</v>
      </c>
    </row>
    <row r="31" spans="1:3" ht="12.75">
      <c r="A31" s="12">
        <v>4109</v>
      </c>
      <c r="B31" s="12" t="s">
        <v>105</v>
      </c>
      <c r="C31" s="139" t="s">
        <v>339</v>
      </c>
    </row>
    <row r="32" spans="3:4" ht="12.75">
      <c r="C32" s="8"/>
      <c r="D32" s="121">
        <v>512</v>
      </c>
    </row>
    <row r="33" spans="2:3" ht="12.75">
      <c r="B33" s="13" t="s">
        <v>291</v>
      </c>
      <c r="C33" s="8"/>
    </row>
    <row r="34" spans="1:3" ht="12.75">
      <c r="A34" s="12">
        <v>4201</v>
      </c>
      <c r="B34" s="12" t="s">
        <v>107</v>
      </c>
      <c r="C34" s="139" t="s">
        <v>339</v>
      </c>
    </row>
    <row r="35" spans="1:3" ht="12.75">
      <c r="A35" s="12">
        <v>4221</v>
      </c>
      <c r="B35" s="12" t="s">
        <v>110</v>
      </c>
      <c r="C35" s="139" t="s">
        <v>339</v>
      </c>
    </row>
    <row r="36" spans="1:3" ht="12.75">
      <c r="A36" s="12">
        <v>4219</v>
      </c>
      <c r="B36" s="12" t="s">
        <v>109</v>
      </c>
      <c r="C36" s="139">
        <v>150</v>
      </c>
    </row>
    <row r="37" spans="1:3" ht="12.75">
      <c r="A37" s="12">
        <v>4204</v>
      </c>
      <c r="B37" s="12" t="s">
        <v>106</v>
      </c>
      <c r="C37" s="139">
        <v>11225</v>
      </c>
    </row>
    <row r="38" spans="1:3" ht="12.75">
      <c r="A38" s="12">
        <v>4214</v>
      </c>
      <c r="B38" s="12" t="s">
        <v>108</v>
      </c>
      <c r="C38" s="139" t="s">
        <v>339</v>
      </c>
    </row>
    <row r="39" spans="1:3" ht="12.75">
      <c r="A39" s="7">
        <v>4330</v>
      </c>
      <c r="B39" s="12" t="s">
        <v>113</v>
      </c>
      <c r="C39" s="139" t="s">
        <v>339</v>
      </c>
    </row>
    <row r="40" spans="1:3" ht="12.75">
      <c r="A40" s="12">
        <v>4410</v>
      </c>
      <c r="B40" s="12" t="s">
        <v>332</v>
      </c>
      <c r="C40" s="139">
        <v>1105</v>
      </c>
    </row>
    <row r="41" spans="1:4" ht="12.75">
      <c r="A41" s="12"/>
      <c r="B41" s="12"/>
      <c r="C41" s="8"/>
      <c r="D41" s="121">
        <v>12480</v>
      </c>
    </row>
    <row r="42" spans="2:3" ht="12.75">
      <c r="B42" s="13" t="s">
        <v>292</v>
      </c>
      <c r="C42" s="8"/>
    </row>
    <row r="43" spans="1:3" ht="12.75">
      <c r="A43" s="7">
        <v>4461</v>
      </c>
      <c r="B43" s="7" t="s">
        <v>59</v>
      </c>
      <c r="C43" s="139">
        <v>1300</v>
      </c>
    </row>
    <row r="44" spans="1:3" ht="12.75">
      <c r="A44" s="7">
        <v>4462</v>
      </c>
      <c r="B44" s="7" t="s">
        <v>75</v>
      </c>
      <c r="C44" s="139">
        <v>1200</v>
      </c>
    </row>
    <row r="45" spans="1:3" ht="12.75">
      <c r="A45" s="7">
        <v>4463</v>
      </c>
      <c r="B45" s="7" t="s">
        <v>61</v>
      </c>
      <c r="C45" s="139">
        <v>1285</v>
      </c>
    </row>
    <row r="46" spans="1:3" ht="12.75">
      <c r="A46" s="7">
        <v>4460</v>
      </c>
      <c r="B46" s="7" t="s">
        <v>58</v>
      </c>
      <c r="C46" s="139" t="s">
        <v>339</v>
      </c>
    </row>
    <row r="47" spans="1:3" ht="12.75">
      <c r="A47" s="7">
        <v>4467</v>
      </c>
      <c r="B47" s="12" t="s">
        <v>77</v>
      </c>
      <c r="C47" s="139" t="s">
        <v>339</v>
      </c>
    </row>
    <row r="48" spans="1:3" ht="12.75">
      <c r="A48" s="12">
        <v>4473</v>
      </c>
      <c r="B48" s="12" t="s">
        <v>333</v>
      </c>
      <c r="C48" s="139">
        <v>750</v>
      </c>
    </row>
    <row r="49" spans="1:3" ht="12.75">
      <c r="A49" s="12">
        <v>4485</v>
      </c>
      <c r="B49" s="12" t="s">
        <v>175</v>
      </c>
      <c r="C49" s="139">
        <v>280</v>
      </c>
    </row>
    <row r="50" spans="1:3" ht="12.75">
      <c r="A50" s="7">
        <v>4483</v>
      </c>
      <c r="B50" s="7" t="s">
        <v>74</v>
      </c>
      <c r="C50" s="139" t="s">
        <v>339</v>
      </c>
    </row>
    <row r="51" spans="3:4" ht="12.75">
      <c r="C51" s="8"/>
      <c r="D51" s="121">
        <v>4815</v>
      </c>
    </row>
    <row r="52" spans="1:3" ht="12.75">
      <c r="A52" s="12"/>
      <c r="B52" s="12"/>
      <c r="C52" s="8"/>
    </row>
    <row r="53" spans="2:3" ht="12.75">
      <c r="B53" s="13" t="s">
        <v>293</v>
      </c>
      <c r="C53" s="8"/>
    </row>
    <row r="54" spans="1:3" ht="12.75">
      <c r="A54" s="7">
        <v>4302</v>
      </c>
      <c r="B54" s="12" t="s">
        <v>295</v>
      </c>
      <c r="C54" s="139">
        <v>312550</v>
      </c>
    </row>
    <row r="55" spans="1:3" ht="12.75">
      <c r="A55" s="12">
        <v>4301</v>
      </c>
      <c r="B55" s="12" t="s">
        <v>294</v>
      </c>
      <c r="C55" s="139" t="s">
        <v>339</v>
      </c>
    </row>
    <row r="56" spans="1:3" ht="12.75">
      <c r="A56" s="12">
        <v>4610</v>
      </c>
      <c r="B56" s="12" t="s">
        <v>241</v>
      </c>
      <c r="C56" s="139" t="s">
        <v>339</v>
      </c>
    </row>
    <row r="57" spans="1:3" ht="12.75">
      <c r="A57" s="12">
        <v>4482</v>
      </c>
      <c r="B57" s="12" t="s">
        <v>141</v>
      </c>
      <c r="C57" s="139" t="s">
        <v>339</v>
      </c>
    </row>
    <row r="58" spans="3:4" ht="12.75">
      <c r="C58" s="8"/>
      <c r="D58" s="121">
        <v>312550</v>
      </c>
    </row>
    <row r="59" spans="1:3" ht="12.75">
      <c r="A59" s="12"/>
      <c r="B59" s="12"/>
      <c r="C59" s="8"/>
    </row>
    <row r="60" spans="2:3" ht="12.75">
      <c r="B60" s="13" t="s">
        <v>296</v>
      </c>
      <c r="C60" s="8"/>
    </row>
    <row r="61" spans="2:3" ht="12.75">
      <c r="B61" s="13"/>
      <c r="C61" s="8"/>
    </row>
    <row r="62" spans="1:4" ht="12.75">
      <c r="A62" s="7">
        <v>4306</v>
      </c>
      <c r="B62" s="12" t="s">
        <v>111</v>
      </c>
      <c r="C62" s="139">
        <v>12500</v>
      </c>
      <c r="D62" s="122">
        <v>12500</v>
      </c>
    </row>
    <row r="63" spans="1:4" ht="12.75">
      <c r="A63" s="12">
        <v>4340</v>
      </c>
      <c r="B63" s="12" t="s">
        <v>248</v>
      </c>
      <c r="C63" s="139">
        <v>4255</v>
      </c>
      <c r="D63" s="122">
        <v>4255</v>
      </c>
    </row>
    <row r="64" spans="1:4" ht="12.75">
      <c r="A64" s="7">
        <v>4311</v>
      </c>
      <c r="B64" s="12" t="s">
        <v>256</v>
      </c>
      <c r="C64" s="139">
        <v>48810</v>
      </c>
      <c r="D64" s="122">
        <v>48810</v>
      </c>
    </row>
    <row r="65" spans="1:3" ht="12.75">
      <c r="A65" s="7"/>
      <c r="B65" s="12"/>
      <c r="C65" s="8"/>
    </row>
    <row r="66" spans="1:3" ht="12.75">
      <c r="A66" s="7"/>
      <c r="B66" s="13" t="s">
        <v>300</v>
      </c>
      <c r="C66" s="8"/>
    </row>
    <row r="67" spans="1:3" ht="12.75">
      <c r="A67" s="7">
        <v>4481</v>
      </c>
      <c r="B67" s="12" t="s">
        <v>140</v>
      </c>
      <c r="C67" s="139" t="s">
        <v>339</v>
      </c>
    </row>
    <row r="68" spans="1:3" ht="12.75">
      <c r="A68" s="12">
        <v>4328</v>
      </c>
      <c r="B68" s="12" t="s">
        <v>115</v>
      </c>
      <c r="C68" s="139" t="s">
        <v>339</v>
      </c>
    </row>
    <row r="69" spans="1:3" ht="12.75">
      <c r="A69" s="12">
        <v>4329</v>
      </c>
      <c r="B69" s="12" t="s">
        <v>297</v>
      </c>
      <c r="C69" s="139" t="s">
        <v>339</v>
      </c>
    </row>
    <row r="70" spans="1:3" ht="12.75">
      <c r="A70" s="12">
        <v>4304</v>
      </c>
      <c r="B70" s="12" t="s">
        <v>242</v>
      </c>
      <c r="C70" s="139" t="s">
        <v>339</v>
      </c>
    </row>
    <row r="71" spans="1:3" ht="12.75">
      <c r="A71" s="12">
        <v>4308</v>
      </c>
      <c r="B71" s="12" t="s">
        <v>169</v>
      </c>
      <c r="C71" s="139" t="s">
        <v>339</v>
      </c>
    </row>
    <row r="72" spans="1:3" ht="12.75">
      <c r="A72" s="12">
        <v>4309</v>
      </c>
      <c r="B72" s="12" t="s">
        <v>182</v>
      </c>
      <c r="C72" s="139" t="s">
        <v>339</v>
      </c>
    </row>
    <row r="73" spans="1:3" ht="12.75">
      <c r="A73" s="12">
        <v>4324</v>
      </c>
      <c r="B73" s="19" t="s">
        <v>112</v>
      </c>
      <c r="C73" s="139" t="s">
        <v>339</v>
      </c>
    </row>
    <row r="74" spans="3:4" ht="12.75">
      <c r="C74" s="8"/>
      <c r="D74" s="121">
        <v>0</v>
      </c>
    </row>
    <row r="75" spans="1:3" ht="12.75">
      <c r="A75" s="12"/>
      <c r="B75" s="19"/>
      <c r="C75" s="8"/>
    </row>
    <row r="76" spans="1:3" ht="12.75">
      <c r="A76" s="12"/>
      <c r="B76" s="13" t="s">
        <v>301</v>
      </c>
      <c r="C76" s="8"/>
    </row>
    <row r="77" spans="1:3" ht="12.75">
      <c r="A77" s="7">
        <v>4330</v>
      </c>
      <c r="B77" s="12" t="s">
        <v>113</v>
      </c>
      <c r="C77" s="139" t="s">
        <v>339</v>
      </c>
    </row>
    <row r="78" spans="1:3" ht="12.75">
      <c r="A78" s="7">
        <v>4331</v>
      </c>
      <c r="B78" s="12" t="s">
        <v>114</v>
      </c>
      <c r="C78" s="139">
        <v>3999.95</v>
      </c>
    </row>
    <row r="79" spans="1:4" ht="12.75">
      <c r="A79" s="7"/>
      <c r="B79" s="12"/>
      <c r="C79" s="8"/>
      <c r="D79" s="121">
        <v>3999.95</v>
      </c>
    </row>
    <row r="80" spans="1:3" ht="12.75">
      <c r="A80" s="7"/>
      <c r="B80" s="13" t="s">
        <v>302</v>
      </c>
      <c r="C80" s="8"/>
    </row>
    <row r="81" spans="1:3" ht="12.75">
      <c r="A81" s="12">
        <v>4434</v>
      </c>
      <c r="B81" s="12" t="s">
        <v>144</v>
      </c>
      <c r="C81" s="139">
        <v>535</v>
      </c>
    </row>
    <row r="82" spans="1:3" ht="12.75">
      <c r="A82" s="12">
        <v>4409</v>
      </c>
      <c r="B82" s="12" t="s">
        <v>142</v>
      </c>
      <c r="C82" s="139" t="s">
        <v>339</v>
      </c>
    </row>
    <row r="83" spans="1:3" ht="12.75">
      <c r="A83" s="7">
        <v>4900</v>
      </c>
      <c r="B83" s="12" t="s">
        <v>173</v>
      </c>
      <c r="C83" s="139">
        <v>19.26</v>
      </c>
    </row>
    <row r="84" spans="1:3" ht="12.75">
      <c r="A84" s="7">
        <v>4355</v>
      </c>
      <c r="B84" s="12" t="s">
        <v>331</v>
      </c>
      <c r="C84" s="139">
        <v>500</v>
      </c>
    </row>
    <row r="85" spans="1:3" ht="12.75">
      <c r="A85" s="7">
        <v>4399</v>
      </c>
      <c r="B85" s="7" t="s">
        <v>2</v>
      </c>
      <c r="C85" s="139" t="s">
        <v>339</v>
      </c>
    </row>
    <row r="86" spans="1:3" ht="12.75">
      <c r="A86" s="7">
        <v>4521</v>
      </c>
      <c r="B86" s="7" t="s">
        <v>78</v>
      </c>
      <c r="C86" s="139" t="s">
        <v>339</v>
      </c>
    </row>
    <row r="87" spans="1:3" ht="12.75">
      <c r="A87" s="12">
        <v>4906</v>
      </c>
      <c r="B87" s="12" t="s">
        <v>335</v>
      </c>
      <c r="C87" s="139">
        <v>3000</v>
      </c>
    </row>
    <row r="88" spans="1:3" ht="12.75">
      <c r="A88" s="12">
        <v>4902</v>
      </c>
      <c r="B88" s="12" t="s">
        <v>334</v>
      </c>
      <c r="C88" s="139">
        <v>850</v>
      </c>
    </row>
    <row r="89" spans="1:3" ht="12.75">
      <c r="A89" s="12">
        <v>9998</v>
      </c>
      <c r="B89" s="12" t="s">
        <v>338</v>
      </c>
      <c r="C89" s="139">
        <v>1023.01</v>
      </c>
    </row>
    <row r="90" spans="1:4" ht="12.75">
      <c r="A90" s="7"/>
      <c r="C90" s="8"/>
      <c r="D90" s="121">
        <v>5927.27</v>
      </c>
    </row>
    <row r="91" spans="1:3" ht="12.75">
      <c r="A91" s="7">
        <v>4604</v>
      </c>
      <c r="B91" s="12" t="s">
        <v>129</v>
      </c>
      <c r="C91" s="139">
        <v>550</v>
      </c>
    </row>
    <row r="92" spans="1:3" ht="12.75">
      <c r="A92" s="7">
        <v>4801</v>
      </c>
      <c r="B92" s="12" t="s">
        <v>130</v>
      </c>
      <c r="C92" s="139">
        <v>500</v>
      </c>
    </row>
    <row r="93" spans="1:3" ht="12.75">
      <c r="A93" s="7">
        <v>4901</v>
      </c>
      <c r="B93" s="7" t="s">
        <v>1</v>
      </c>
      <c r="C93" s="139" t="s">
        <v>339</v>
      </c>
    </row>
    <row r="94" spans="1:3" ht="12.75">
      <c r="A94" s="7">
        <v>4908</v>
      </c>
      <c r="B94" s="12" t="s">
        <v>137</v>
      </c>
      <c r="C94" s="139">
        <v>3.07</v>
      </c>
    </row>
    <row r="95" spans="3:4" ht="12.75">
      <c r="C95" s="8"/>
      <c r="D95" s="121">
        <v>1053.07</v>
      </c>
    </row>
    <row r="96" ht="12.75">
      <c r="C96" s="8"/>
    </row>
    <row r="98" spans="2:4" s="7" customFormat="1" ht="12.75">
      <c r="B98" s="13" t="s">
        <v>299</v>
      </c>
      <c r="C98" s="115">
        <v>417537.29000000004</v>
      </c>
      <c r="D98" s="115">
        <v>417537.29000000004</v>
      </c>
    </row>
  </sheetData>
  <mergeCells count="1"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81"/>
  <sheetViews>
    <sheetView zoomScale="70" zoomScaleNormal="70" workbookViewId="0" topLeftCell="A1">
      <pane xSplit="1" ySplit="6" topLeftCell="B10" activePane="bottomRight" state="frozen"/>
      <selection pane="topLeft" activeCell="C109" sqref="C109"/>
      <selection pane="topRight" activeCell="C109" sqref="C109"/>
      <selection pane="bottomLeft" activeCell="C109" sqref="C109"/>
      <selection pane="bottomRight" activeCell="F130" sqref="F130"/>
    </sheetView>
  </sheetViews>
  <sheetFormatPr defaultColWidth="9.140625" defaultRowHeight="12.75"/>
  <cols>
    <col min="1" max="1" width="7.7109375" style="15" bestFit="1" customWidth="1"/>
    <col min="2" max="2" width="44.00390625" style="7" bestFit="1" customWidth="1"/>
    <col min="3" max="3" width="14.8515625" style="7" customWidth="1"/>
    <col min="4" max="4" width="12.8515625" style="7" bestFit="1" customWidth="1"/>
    <col min="5" max="5" width="15.57421875" style="7" customWidth="1"/>
    <col min="6" max="6" width="13.57421875" style="7" customWidth="1"/>
    <col min="7" max="7" width="20.57421875" style="7" customWidth="1"/>
    <col min="8" max="8" width="16.00390625" style="7" bestFit="1" customWidth="1"/>
    <col min="9" max="9" width="20.140625" style="7" bestFit="1" customWidth="1"/>
    <col min="10" max="10" width="9.140625" style="7" customWidth="1"/>
    <col min="11" max="11" width="15.57421875" style="7" customWidth="1"/>
    <col min="12" max="12" width="13.57421875" style="7" customWidth="1"/>
    <col min="13" max="13" width="20.57421875" style="7" customWidth="1"/>
    <col min="14" max="14" width="16.00390625" style="7" bestFit="1" customWidth="1"/>
    <col min="15" max="15" width="20.140625" style="7" bestFit="1" customWidth="1"/>
    <col min="16" max="16384" width="9.140625" style="7" customWidth="1"/>
  </cols>
  <sheetData>
    <row r="1" spans="1:15" ht="12.75">
      <c r="A1" s="14" t="s">
        <v>9</v>
      </c>
      <c r="B1" s="14"/>
      <c r="C1" s="14"/>
      <c r="D1" s="15"/>
      <c r="E1" s="112"/>
      <c r="F1" s="112"/>
      <c r="G1" s="112"/>
      <c r="H1" s="113"/>
      <c r="I1" s="113"/>
      <c r="K1" s="112"/>
      <c r="L1" s="112"/>
      <c r="M1" s="112"/>
      <c r="N1" s="113"/>
      <c r="O1" s="113"/>
    </row>
    <row r="2" spans="1:15" ht="12.75">
      <c r="A2" s="14" t="s">
        <v>24</v>
      </c>
      <c r="B2" s="14"/>
      <c r="C2" s="17"/>
      <c r="D2" s="17"/>
      <c r="E2" s="114"/>
      <c r="F2" s="114"/>
      <c r="G2" s="114"/>
      <c r="H2" s="114"/>
      <c r="I2" s="114"/>
      <c r="K2" s="114"/>
      <c r="L2" s="114"/>
      <c r="M2" s="114"/>
      <c r="N2" s="114"/>
      <c r="O2" s="114"/>
    </row>
    <row r="3" spans="1:15" ht="12.75">
      <c r="A3" s="21" t="s">
        <v>321</v>
      </c>
      <c r="B3" s="21"/>
      <c r="C3" s="17"/>
      <c r="D3" s="18"/>
      <c r="E3" s="114"/>
      <c r="F3" s="114"/>
      <c r="G3" s="114"/>
      <c r="H3" s="114"/>
      <c r="I3" s="114"/>
      <c r="K3" s="114"/>
      <c r="L3" s="114"/>
      <c r="M3" s="114"/>
      <c r="N3" s="114"/>
      <c r="O3" s="114"/>
    </row>
    <row r="4" spans="2:15" ht="12.75">
      <c r="B4" s="15"/>
      <c r="C4" s="15"/>
      <c r="D4" s="15"/>
      <c r="E4" s="114"/>
      <c r="F4" s="114"/>
      <c r="G4" s="114"/>
      <c r="H4" s="114"/>
      <c r="I4" s="114"/>
      <c r="K4" s="114"/>
      <c r="L4" s="114"/>
      <c r="M4" s="114"/>
      <c r="N4" s="114"/>
      <c r="O4" s="114"/>
    </row>
    <row r="5" spans="2:15" ht="12.75">
      <c r="B5" s="15"/>
      <c r="C5" s="15"/>
      <c r="D5" s="15"/>
      <c r="E5" s="114"/>
      <c r="F5" s="114"/>
      <c r="G5" s="114"/>
      <c r="H5" s="114"/>
      <c r="I5" s="114"/>
      <c r="K5" s="114"/>
      <c r="L5" s="114"/>
      <c r="M5" s="114"/>
      <c r="N5" s="114"/>
      <c r="O5" s="114"/>
    </row>
    <row r="6" spans="1:15" ht="25.5">
      <c r="A6" s="142"/>
      <c r="B6" s="142"/>
      <c r="C6" s="124" t="s">
        <v>11</v>
      </c>
      <c r="E6" s="125" t="s">
        <v>260</v>
      </c>
      <c r="F6" s="125" t="s">
        <v>266</v>
      </c>
      <c r="G6" s="125" t="s">
        <v>267</v>
      </c>
      <c r="H6" s="126" t="s">
        <v>261</v>
      </c>
      <c r="I6" s="126" t="s">
        <v>262</v>
      </c>
      <c r="K6" s="125" t="s">
        <v>260</v>
      </c>
      <c r="L6" s="125" t="s">
        <v>266</v>
      </c>
      <c r="M6" s="125" t="s">
        <v>267</v>
      </c>
      <c r="N6" s="126" t="s">
        <v>261</v>
      </c>
      <c r="O6" s="126" t="s">
        <v>262</v>
      </c>
    </row>
    <row r="7" spans="1:15" ht="12.75">
      <c r="A7" s="20"/>
      <c r="B7" s="20" t="s">
        <v>282</v>
      </c>
      <c r="C7" s="15"/>
      <c r="D7" s="15"/>
      <c r="E7" s="114"/>
      <c r="F7" s="114"/>
      <c r="G7" s="114"/>
      <c r="H7" s="114"/>
      <c r="I7" s="114"/>
      <c r="K7" s="114"/>
      <c r="L7" s="114"/>
      <c r="M7" s="114"/>
      <c r="N7" s="114"/>
      <c r="O7" s="114"/>
    </row>
    <row r="8" spans="1:15" ht="12.75">
      <c r="A8" s="7">
        <v>5021</v>
      </c>
      <c r="B8" s="12" t="s">
        <v>101</v>
      </c>
      <c r="C8" s="135">
        <f>_xlfn.IFERROR(VLOOKUP(A8,TB!$A$2:$D$139,3,),"0.0")</f>
        <v>90.61</v>
      </c>
      <c r="D8" s="8"/>
      <c r="E8" s="136">
        <f aca="true" t="shared" si="0" ref="E8:E30">+C8</f>
        <v>90.61</v>
      </c>
      <c r="F8" s="136">
        <f aca="true" t="shared" si="1" ref="F8:F30">+$C8*L8</f>
        <v>0</v>
      </c>
      <c r="G8" s="136">
        <f aca="true" t="shared" si="2" ref="G8:G30">+$C8*M8</f>
        <v>0</v>
      </c>
      <c r="H8" s="136">
        <f aca="true" t="shared" si="3" ref="H8:H30">+$C8*N8</f>
        <v>0</v>
      </c>
      <c r="I8" s="136">
        <f aca="true" t="shared" si="4" ref="I8:I30">+$C8*O8</f>
        <v>0</v>
      </c>
      <c r="K8" s="116">
        <v>1</v>
      </c>
      <c r="L8" s="114"/>
      <c r="M8" s="114"/>
      <c r="N8" s="114"/>
      <c r="O8" s="114"/>
    </row>
    <row r="9" spans="1:15" ht="12.75">
      <c r="A9" s="7">
        <v>5018</v>
      </c>
      <c r="B9" s="12" t="s">
        <v>102</v>
      </c>
      <c r="C9" s="135" t="str">
        <f>_xlfn.IFERROR(VLOOKUP(A9,TB!$A$2:$D$139,3,),"0.0")</f>
        <v>0.0</v>
      </c>
      <c r="D9" s="8"/>
      <c r="E9" s="136" t="str">
        <f t="shared" si="0"/>
        <v>0.0</v>
      </c>
      <c r="F9" s="136">
        <f t="shared" si="1"/>
        <v>0</v>
      </c>
      <c r="G9" s="136">
        <f t="shared" si="2"/>
        <v>0</v>
      </c>
      <c r="H9" s="136">
        <f t="shared" si="3"/>
        <v>0</v>
      </c>
      <c r="I9" s="136">
        <f t="shared" si="4"/>
        <v>0</v>
      </c>
      <c r="K9" s="116">
        <v>1</v>
      </c>
      <c r="L9" s="114"/>
      <c r="M9" s="114"/>
      <c r="N9" s="114"/>
      <c r="O9" s="114"/>
    </row>
    <row r="10" spans="1:15" ht="12.75">
      <c r="A10" s="7">
        <v>5028</v>
      </c>
      <c r="B10" s="12" t="s">
        <v>192</v>
      </c>
      <c r="C10" s="135">
        <f>_xlfn.IFERROR(VLOOKUP(A10,TB!$A$2:$D$139,3,),"0.0")</f>
        <v>931.55</v>
      </c>
      <c r="D10" s="8"/>
      <c r="E10" s="136">
        <f t="shared" si="0"/>
        <v>931.55</v>
      </c>
      <c r="F10" s="136">
        <f t="shared" si="1"/>
        <v>0</v>
      </c>
      <c r="G10" s="136">
        <f t="shared" si="2"/>
        <v>0</v>
      </c>
      <c r="H10" s="136">
        <f t="shared" si="3"/>
        <v>0</v>
      </c>
      <c r="I10" s="136">
        <f t="shared" si="4"/>
        <v>0</v>
      </c>
      <c r="K10" s="116">
        <v>1</v>
      </c>
      <c r="L10" s="114"/>
      <c r="M10" s="114"/>
      <c r="N10" s="114"/>
      <c r="O10" s="114"/>
    </row>
    <row r="11" spans="1:15" ht="12.75">
      <c r="A11" s="7">
        <v>5004</v>
      </c>
      <c r="B11" s="16" t="s">
        <v>91</v>
      </c>
      <c r="C11" s="135">
        <f>_xlfn.IFERROR(VLOOKUP(A11,TB!$A$2:$D$139,3,),"0.0")</f>
        <v>276.36</v>
      </c>
      <c r="D11" s="8"/>
      <c r="E11" s="136">
        <f t="shared" si="0"/>
        <v>276.36</v>
      </c>
      <c r="F11" s="136">
        <f t="shared" si="1"/>
        <v>0</v>
      </c>
      <c r="G11" s="136">
        <f t="shared" si="2"/>
        <v>0</v>
      </c>
      <c r="H11" s="136">
        <f t="shared" si="3"/>
        <v>0</v>
      </c>
      <c r="I11" s="136">
        <f t="shared" si="4"/>
        <v>0</v>
      </c>
      <c r="K11" s="116">
        <v>1</v>
      </c>
      <c r="L11" s="114"/>
      <c r="M11" s="114"/>
      <c r="N11" s="114"/>
      <c r="O11" s="114"/>
    </row>
    <row r="12" spans="1:15" ht="12.75">
      <c r="A12" s="7">
        <v>5016</v>
      </c>
      <c r="B12" s="12" t="s">
        <v>190</v>
      </c>
      <c r="C12" s="135">
        <f>_xlfn.IFERROR(VLOOKUP(A12,TB!$A$2:$D$139,3,),"0.0")</f>
        <v>55.26</v>
      </c>
      <c r="D12" s="8"/>
      <c r="E12" s="136">
        <f t="shared" si="0"/>
        <v>55.26</v>
      </c>
      <c r="F12" s="136">
        <f t="shared" si="1"/>
        <v>0</v>
      </c>
      <c r="G12" s="136">
        <f t="shared" si="2"/>
        <v>0</v>
      </c>
      <c r="H12" s="136">
        <f t="shared" si="3"/>
        <v>0</v>
      </c>
      <c r="I12" s="136">
        <f t="shared" si="4"/>
        <v>0</v>
      </c>
      <c r="K12" s="116">
        <v>1</v>
      </c>
      <c r="L12" s="114"/>
      <c r="M12" s="114"/>
      <c r="N12" s="114"/>
      <c r="O12" s="114"/>
    </row>
    <row r="13" spans="1:15" ht="12.75">
      <c r="A13" s="12">
        <v>5026</v>
      </c>
      <c r="B13" s="12" t="s">
        <v>191</v>
      </c>
      <c r="C13" s="135">
        <f>_xlfn.IFERROR(VLOOKUP(A13,TB!$A$2:$D$139,3,),"0.0")</f>
        <v>537.88</v>
      </c>
      <c r="D13" s="8"/>
      <c r="E13" s="136">
        <f t="shared" si="0"/>
        <v>537.88</v>
      </c>
      <c r="F13" s="136">
        <f t="shared" si="1"/>
        <v>0</v>
      </c>
      <c r="G13" s="136">
        <f t="shared" si="2"/>
        <v>0</v>
      </c>
      <c r="H13" s="136">
        <f t="shared" si="3"/>
        <v>0</v>
      </c>
      <c r="I13" s="136">
        <f t="shared" si="4"/>
        <v>0</v>
      </c>
      <c r="K13" s="116">
        <v>1</v>
      </c>
      <c r="L13" s="114"/>
      <c r="M13" s="114"/>
      <c r="N13" s="114"/>
      <c r="O13" s="114"/>
    </row>
    <row r="14" spans="1:15" ht="12.75">
      <c r="A14" s="7">
        <v>5007</v>
      </c>
      <c r="B14" s="12" t="s">
        <v>189</v>
      </c>
      <c r="C14" s="135">
        <f>_xlfn.IFERROR(VLOOKUP(A14,TB!$A$2:$D$139,3,),"0.0")</f>
        <v>266.95</v>
      </c>
      <c r="D14" s="8"/>
      <c r="E14" s="136">
        <f t="shared" si="0"/>
        <v>266.95</v>
      </c>
      <c r="F14" s="136">
        <f t="shared" si="1"/>
        <v>0</v>
      </c>
      <c r="G14" s="136">
        <f t="shared" si="2"/>
        <v>0</v>
      </c>
      <c r="H14" s="136">
        <f t="shared" si="3"/>
        <v>0</v>
      </c>
      <c r="I14" s="136">
        <f t="shared" si="4"/>
        <v>0</v>
      </c>
      <c r="K14" s="116">
        <v>1</v>
      </c>
      <c r="L14" s="114"/>
      <c r="M14" s="114"/>
      <c r="N14" s="114"/>
      <c r="O14" s="114"/>
    </row>
    <row r="15" spans="1:15" ht="12.75">
      <c r="A15" s="7">
        <v>5006</v>
      </c>
      <c r="B15" s="16" t="s">
        <v>92</v>
      </c>
      <c r="C15" s="135">
        <f>_xlfn.IFERROR(VLOOKUP(A15,TB!$A$2:$D$139,3,),"0.0")</f>
        <v>93.6</v>
      </c>
      <c r="D15" s="8"/>
      <c r="E15" s="136">
        <f t="shared" si="0"/>
        <v>93.6</v>
      </c>
      <c r="F15" s="136">
        <f t="shared" si="1"/>
        <v>0</v>
      </c>
      <c r="G15" s="136">
        <f t="shared" si="2"/>
        <v>0</v>
      </c>
      <c r="H15" s="136">
        <f t="shared" si="3"/>
        <v>0</v>
      </c>
      <c r="I15" s="136">
        <f t="shared" si="4"/>
        <v>0</v>
      </c>
      <c r="K15" s="116">
        <v>1</v>
      </c>
      <c r="L15" s="114"/>
      <c r="M15" s="114"/>
      <c r="N15" s="114"/>
      <c r="O15" s="114"/>
    </row>
    <row r="16" spans="1:15" ht="12.75">
      <c r="A16" s="7">
        <v>5008</v>
      </c>
      <c r="B16" s="16" t="s">
        <v>93</v>
      </c>
      <c r="C16" s="135">
        <f>_xlfn.IFERROR(VLOOKUP(A16,TB!$A$2:$D$139,3,),"0.0")</f>
        <v>1089.06</v>
      </c>
      <c r="D16" s="8"/>
      <c r="E16" s="136">
        <f t="shared" si="0"/>
        <v>1089.06</v>
      </c>
      <c r="F16" s="136">
        <f t="shared" si="1"/>
        <v>0</v>
      </c>
      <c r="G16" s="136">
        <f t="shared" si="2"/>
        <v>0</v>
      </c>
      <c r="H16" s="136">
        <f t="shared" si="3"/>
        <v>0</v>
      </c>
      <c r="I16" s="136">
        <f t="shared" si="4"/>
        <v>0</v>
      </c>
      <c r="K16" s="116">
        <v>1</v>
      </c>
      <c r="L16" s="114"/>
      <c r="M16" s="114"/>
      <c r="N16" s="114"/>
      <c r="O16" s="114"/>
    </row>
    <row r="17" spans="1:15" ht="12.75">
      <c r="A17" s="7">
        <v>5022</v>
      </c>
      <c r="B17" s="16" t="s">
        <v>95</v>
      </c>
      <c r="C17" s="135" t="str">
        <f>_xlfn.IFERROR(VLOOKUP(A17,TB!$A$2:$D$139,3,),"0.0")</f>
        <v>0.0</v>
      </c>
      <c r="D17" s="8"/>
      <c r="E17" s="136" t="str">
        <f t="shared" si="0"/>
        <v>0.0</v>
      </c>
      <c r="F17" s="136">
        <f t="shared" si="1"/>
        <v>0</v>
      </c>
      <c r="G17" s="136">
        <f t="shared" si="2"/>
        <v>0</v>
      </c>
      <c r="H17" s="136">
        <f t="shared" si="3"/>
        <v>0</v>
      </c>
      <c r="I17" s="136">
        <f t="shared" si="4"/>
        <v>0</v>
      </c>
      <c r="K17" s="116">
        <v>1</v>
      </c>
      <c r="L17" s="114"/>
      <c r="M17" s="114"/>
      <c r="N17" s="114"/>
      <c r="O17" s="114"/>
    </row>
    <row r="18" spans="1:15" ht="12.75">
      <c r="A18" s="7">
        <v>5010</v>
      </c>
      <c r="B18" s="16" t="s">
        <v>94</v>
      </c>
      <c r="C18" s="135" t="str">
        <f>_xlfn.IFERROR(VLOOKUP(A18,TB!$A$2:$D$139,3,),"0.0")</f>
        <v>0.0</v>
      </c>
      <c r="D18" s="8"/>
      <c r="E18" s="136" t="str">
        <f t="shared" si="0"/>
        <v>0.0</v>
      </c>
      <c r="F18" s="136">
        <f t="shared" si="1"/>
        <v>0</v>
      </c>
      <c r="G18" s="136">
        <f t="shared" si="2"/>
        <v>0</v>
      </c>
      <c r="H18" s="136">
        <f t="shared" si="3"/>
        <v>0</v>
      </c>
      <c r="I18" s="136">
        <f t="shared" si="4"/>
        <v>0</v>
      </c>
      <c r="K18" s="116">
        <v>1</v>
      </c>
      <c r="L18" s="114"/>
      <c r="M18" s="114"/>
      <c r="N18" s="114"/>
      <c r="O18" s="114"/>
    </row>
    <row r="19" spans="1:15" ht="12.75">
      <c r="A19" s="7">
        <v>5012</v>
      </c>
      <c r="B19" s="16" t="s">
        <v>98</v>
      </c>
      <c r="C19" s="135" t="str">
        <f>_xlfn.IFERROR(VLOOKUP(A19,TB!$A$2:$D$139,3,),"0.0")</f>
        <v>0.0</v>
      </c>
      <c r="D19" s="8"/>
      <c r="E19" s="136" t="str">
        <f t="shared" si="0"/>
        <v>0.0</v>
      </c>
      <c r="F19" s="136">
        <f t="shared" si="1"/>
        <v>0</v>
      </c>
      <c r="G19" s="136">
        <f t="shared" si="2"/>
        <v>0</v>
      </c>
      <c r="H19" s="136">
        <f t="shared" si="3"/>
        <v>0</v>
      </c>
      <c r="I19" s="136">
        <f t="shared" si="4"/>
        <v>0</v>
      </c>
      <c r="K19" s="116">
        <v>1</v>
      </c>
      <c r="L19" s="114"/>
      <c r="M19" s="114"/>
      <c r="N19" s="114"/>
      <c r="O19" s="114"/>
    </row>
    <row r="20" spans="1:15" ht="12.75">
      <c r="A20" s="7">
        <v>5011</v>
      </c>
      <c r="B20" s="16" t="s">
        <v>97</v>
      </c>
      <c r="C20" s="135" t="str">
        <f>_xlfn.IFERROR(VLOOKUP(A20,TB!$A$2:$D$139,3,),"0.0")</f>
        <v>0.0</v>
      </c>
      <c r="D20" s="8"/>
      <c r="E20" s="136" t="str">
        <f t="shared" si="0"/>
        <v>0.0</v>
      </c>
      <c r="F20" s="136">
        <f t="shared" si="1"/>
        <v>0</v>
      </c>
      <c r="G20" s="136">
        <f t="shared" si="2"/>
        <v>0</v>
      </c>
      <c r="H20" s="136">
        <f t="shared" si="3"/>
        <v>0</v>
      </c>
      <c r="I20" s="136">
        <f t="shared" si="4"/>
        <v>0</v>
      </c>
      <c r="K20" s="116">
        <v>1</v>
      </c>
      <c r="L20" s="114"/>
      <c r="M20" s="114"/>
      <c r="N20" s="114"/>
      <c r="O20" s="114"/>
    </row>
    <row r="21" spans="1:15" ht="12.75">
      <c r="A21" s="7">
        <v>5015</v>
      </c>
      <c r="B21" s="16" t="s">
        <v>100</v>
      </c>
      <c r="C21" s="135">
        <f>_xlfn.IFERROR(VLOOKUP(A21,TB!$A$2:$D$139,3,),"0.0")</f>
        <v>1738.53</v>
      </c>
      <c r="D21" s="8"/>
      <c r="E21" s="136">
        <f t="shared" si="0"/>
        <v>1738.53</v>
      </c>
      <c r="F21" s="136">
        <f t="shared" si="1"/>
        <v>0</v>
      </c>
      <c r="G21" s="136">
        <f t="shared" si="2"/>
        <v>0</v>
      </c>
      <c r="H21" s="136">
        <f t="shared" si="3"/>
        <v>0</v>
      </c>
      <c r="I21" s="136">
        <f t="shared" si="4"/>
        <v>0</v>
      </c>
      <c r="K21" s="116">
        <v>1</v>
      </c>
      <c r="L21" s="114"/>
      <c r="M21" s="114"/>
      <c r="N21" s="114"/>
      <c r="O21" s="114"/>
    </row>
    <row r="22" spans="1:15" ht="12.75">
      <c r="A22" s="7">
        <v>5014</v>
      </c>
      <c r="B22" s="16" t="s">
        <v>99</v>
      </c>
      <c r="C22" s="135">
        <f>_xlfn.IFERROR(VLOOKUP(A22,TB!$A$2:$D$139,3,),"0.0")</f>
        <v>1297.92</v>
      </c>
      <c r="D22" s="8"/>
      <c r="E22" s="136">
        <f t="shared" si="0"/>
        <v>1297.92</v>
      </c>
      <c r="F22" s="136">
        <f t="shared" si="1"/>
        <v>0</v>
      </c>
      <c r="G22" s="136">
        <f t="shared" si="2"/>
        <v>0</v>
      </c>
      <c r="H22" s="136">
        <f t="shared" si="3"/>
        <v>0</v>
      </c>
      <c r="I22" s="136">
        <f t="shared" si="4"/>
        <v>0</v>
      </c>
      <c r="K22" s="116">
        <v>1</v>
      </c>
      <c r="L22" s="114"/>
      <c r="M22" s="114"/>
      <c r="N22" s="114"/>
      <c r="O22" s="114"/>
    </row>
    <row r="23" spans="1:15" ht="12.75">
      <c r="A23" s="7">
        <v>5024</v>
      </c>
      <c r="B23" s="16" t="s">
        <v>96</v>
      </c>
      <c r="C23" s="135">
        <f>_xlfn.IFERROR(VLOOKUP(A23,TB!$A$2:$D$139,3,),"0.0")</f>
        <v>3022.5</v>
      </c>
      <c r="D23" s="8"/>
      <c r="E23" s="136">
        <f t="shared" si="0"/>
        <v>3022.5</v>
      </c>
      <c r="F23" s="136">
        <f t="shared" si="1"/>
        <v>0</v>
      </c>
      <c r="G23" s="136">
        <f t="shared" si="2"/>
        <v>0</v>
      </c>
      <c r="H23" s="136">
        <f t="shared" si="3"/>
        <v>0</v>
      </c>
      <c r="I23" s="136">
        <f t="shared" si="4"/>
        <v>0</v>
      </c>
      <c r="K23" s="116">
        <v>1</v>
      </c>
      <c r="L23" s="114"/>
      <c r="M23" s="114"/>
      <c r="N23" s="114"/>
      <c r="O23" s="114"/>
    </row>
    <row r="24" spans="1:15" ht="12.75">
      <c r="A24" s="12">
        <v>5034</v>
      </c>
      <c r="B24" s="16" t="s">
        <v>181</v>
      </c>
      <c r="C24" s="135" t="str">
        <f>_xlfn.IFERROR(VLOOKUP(A24,TB!$A$2:$D$139,3,),"0.0")</f>
        <v>0.0</v>
      </c>
      <c r="D24" s="8"/>
      <c r="E24" s="136" t="str">
        <f t="shared" si="0"/>
        <v>0.0</v>
      </c>
      <c r="F24" s="136">
        <f t="shared" si="1"/>
        <v>0</v>
      </c>
      <c r="G24" s="136">
        <f t="shared" si="2"/>
        <v>0</v>
      </c>
      <c r="H24" s="136">
        <f t="shared" si="3"/>
        <v>0</v>
      </c>
      <c r="I24" s="136">
        <f t="shared" si="4"/>
        <v>0</v>
      </c>
      <c r="K24" s="116">
        <v>1</v>
      </c>
      <c r="L24" s="114"/>
      <c r="M24" s="114"/>
      <c r="N24" s="114"/>
      <c r="O24" s="114"/>
    </row>
    <row r="25" spans="1:15" ht="12.75">
      <c r="A25" s="12">
        <v>5036</v>
      </c>
      <c r="B25" s="12" t="s">
        <v>184</v>
      </c>
      <c r="C25" s="135" t="str">
        <f>_xlfn.IFERROR(VLOOKUP(A25,TB!$A$2:$D$139,3,),"0.0")</f>
        <v>0.0</v>
      </c>
      <c r="D25" s="8"/>
      <c r="E25" s="136" t="str">
        <f t="shared" si="0"/>
        <v>0.0</v>
      </c>
      <c r="F25" s="136">
        <f t="shared" si="1"/>
        <v>0</v>
      </c>
      <c r="G25" s="136">
        <f t="shared" si="2"/>
        <v>0</v>
      </c>
      <c r="H25" s="136">
        <f t="shared" si="3"/>
        <v>0</v>
      </c>
      <c r="I25" s="136">
        <f t="shared" si="4"/>
        <v>0</v>
      </c>
      <c r="K25" s="116">
        <v>1</v>
      </c>
      <c r="L25" s="114"/>
      <c r="M25" s="114"/>
      <c r="N25" s="114"/>
      <c r="O25" s="114"/>
    </row>
    <row r="26" spans="1:15" ht="12.75">
      <c r="A26" s="12">
        <v>5033</v>
      </c>
      <c r="B26" s="16" t="s">
        <v>167</v>
      </c>
      <c r="C26" s="135">
        <f>_xlfn.IFERROR(VLOOKUP(A26,TB!$A$2:$D$139,3,),"0.0")</f>
        <v>195.75</v>
      </c>
      <c r="D26" s="8"/>
      <c r="E26" s="136">
        <f t="shared" si="0"/>
        <v>195.75</v>
      </c>
      <c r="F26" s="136">
        <f t="shared" si="1"/>
        <v>0</v>
      </c>
      <c r="G26" s="136">
        <f t="shared" si="2"/>
        <v>0</v>
      </c>
      <c r="H26" s="136">
        <f t="shared" si="3"/>
        <v>0</v>
      </c>
      <c r="I26" s="136">
        <f t="shared" si="4"/>
        <v>0</v>
      </c>
      <c r="K26" s="116">
        <v>1</v>
      </c>
      <c r="L26" s="114"/>
      <c r="M26" s="114"/>
      <c r="N26" s="114"/>
      <c r="O26" s="114"/>
    </row>
    <row r="27" spans="1:16" s="12" customFormat="1" ht="15">
      <c r="A27" s="12">
        <v>5037</v>
      </c>
      <c r="B27" s="63" t="s">
        <v>247</v>
      </c>
      <c r="C27" s="135">
        <f>_xlfn.IFERROR(VLOOKUP(A27,TB!$A$2:$D$139,3,),"0.0")</f>
        <v>3560.5</v>
      </c>
      <c r="D27" s="39"/>
      <c r="E27" s="136">
        <f t="shared" si="0"/>
        <v>3560.5</v>
      </c>
      <c r="F27" s="136">
        <f t="shared" si="1"/>
        <v>0</v>
      </c>
      <c r="G27" s="136">
        <f t="shared" si="2"/>
        <v>0</v>
      </c>
      <c r="H27" s="136">
        <f t="shared" si="3"/>
        <v>0</v>
      </c>
      <c r="I27" s="136">
        <f t="shared" si="4"/>
        <v>0</v>
      </c>
      <c r="J27" s="7"/>
      <c r="K27" s="116">
        <v>1</v>
      </c>
      <c r="L27" s="114"/>
      <c r="M27" s="114"/>
      <c r="N27" s="114"/>
      <c r="O27" s="114"/>
      <c r="P27" s="7"/>
    </row>
    <row r="28" spans="1:16" s="12" customFormat="1" ht="12.75">
      <c r="A28" s="12">
        <v>5424</v>
      </c>
      <c r="B28" s="12" t="s">
        <v>146</v>
      </c>
      <c r="C28" s="135">
        <f>_xlfn.IFERROR(VLOOKUP(A28,TB!$A$2:$D$139,3,),"0.0")</f>
        <v>9702.43</v>
      </c>
      <c r="D28" s="39"/>
      <c r="E28" s="136">
        <f t="shared" si="0"/>
        <v>9702.43</v>
      </c>
      <c r="F28" s="136">
        <f t="shared" si="1"/>
        <v>0</v>
      </c>
      <c r="G28" s="136">
        <f t="shared" si="2"/>
        <v>0</v>
      </c>
      <c r="H28" s="136">
        <f t="shared" si="3"/>
        <v>0</v>
      </c>
      <c r="I28" s="136">
        <f t="shared" si="4"/>
        <v>0</v>
      </c>
      <c r="J28" s="7"/>
      <c r="K28" s="116">
        <v>1</v>
      </c>
      <c r="L28" s="114"/>
      <c r="M28" s="114"/>
      <c r="N28" s="114"/>
      <c r="O28" s="114"/>
      <c r="P28" s="7"/>
    </row>
    <row r="29" spans="1:15" ht="12.75">
      <c r="A29" s="7">
        <v>5031</v>
      </c>
      <c r="B29" s="12" t="s">
        <v>168</v>
      </c>
      <c r="C29" s="135">
        <f>_xlfn.IFERROR(VLOOKUP(A29,TB!$A$2:$D$139,3,),"0.0")</f>
        <v>217.45</v>
      </c>
      <c r="D29" s="8"/>
      <c r="E29" s="136">
        <f t="shared" si="0"/>
        <v>217.45</v>
      </c>
      <c r="F29" s="136">
        <f t="shared" si="1"/>
        <v>0</v>
      </c>
      <c r="G29" s="136">
        <f t="shared" si="2"/>
        <v>0</v>
      </c>
      <c r="H29" s="136">
        <f t="shared" si="3"/>
        <v>0</v>
      </c>
      <c r="I29" s="136">
        <f t="shared" si="4"/>
        <v>0</v>
      </c>
      <c r="K29" s="116">
        <v>1</v>
      </c>
      <c r="L29" s="114"/>
      <c r="M29" s="114"/>
      <c r="N29" s="114"/>
      <c r="O29" s="114"/>
    </row>
    <row r="30" spans="1:15" ht="12.75">
      <c r="A30" s="7">
        <v>5504</v>
      </c>
      <c r="B30" s="7" t="s">
        <v>81</v>
      </c>
      <c r="C30" s="135" t="str">
        <f>_xlfn.IFERROR(VLOOKUP(A30,TB!$A$2:$D$139,3,),"0.0")</f>
        <v>0.0</v>
      </c>
      <c r="D30" s="8"/>
      <c r="E30" s="136" t="str">
        <f t="shared" si="0"/>
        <v>0.0</v>
      </c>
      <c r="F30" s="136">
        <f t="shared" si="1"/>
        <v>0</v>
      </c>
      <c r="G30" s="136">
        <f t="shared" si="2"/>
        <v>0</v>
      </c>
      <c r="H30" s="136">
        <f t="shared" si="3"/>
        <v>0</v>
      </c>
      <c r="I30" s="136">
        <f t="shared" si="4"/>
        <v>0</v>
      </c>
      <c r="K30" s="116">
        <v>1</v>
      </c>
      <c r="L30" s="114"/>
      <c r="M30" s="114"/>
      <c r="N30" s="114"/>
      <c r="O30" s="114"/>
    </row>
    <row r="31" spans="4:15" ht="13.5" thickBot="1">
      <c r="D31" s="117">
        <f>SUM(C8:C30)</f>
        <v>23076.350000000002</v>
      </c>
      <c r="E31" s="136"/>
      <c r="F31" s="136"/>
      <c r="G31" s="136"/>
      <c r="H31" s="136"/>
      <c r="I31" s="136"/>
      <c r="K31" s="114"/>
      <c r="L31" s="114"/>
      <c r="M31" s="114"/>
      <c r="N31" s="114"/>
      <c r="O31" s="114"/>
    </row>
    <row r="32" spans="2:15" ht="13.5" thickTop="1">
      <c r="B32" s="13" t="s">
        <v>116</v>
      </c>
      <c r="C32" s="8"/>
      <c r="D32" s="8"/>
      <c r="E32" s="136"/>
      <c r="F32" s="136"/>
      <c r="G32" s="136"/>
      <c r="H32" s="136"/>
      <c r="I32" s="136"/>
      <c r="K32" s="114"/>
      <c r="L32" s="114"/>
      <c r="M32" s="114"/>
      <c r="N32" s="114"/>
      <c r="O32" s="114"/>
    </row>
    <row r="33" spans="1:15" ht="12.75">
      <c r="A33" s="7">
        <v>5102</v>
      </c>
      <c r="B33" s="12" t="s">
        <v>103</v>
      </c>
      <c r="C33" s="135" t="str">
        <f>_xlfn.IFERROR(VLOOKUP(A33,TB!$A$2:$D$139,3,),"0.0")</f>
        <v>0.0</v>
      </c>
      <c r="D33" s="8"/>
      <c r="E33" s="136"/>
      <c r="F33" s="136" t="str">
        <f>+C33</f>
        <v>0.0</v>
      </c>
      <c r="G33" s="136">
        <f>+$C33*M33</f>
        <v>0</v>
      </c>
      <c r="H33" s="136">
        <f aca="true" t="shared" si="5" ref="H33:H35">+$C33*N33</f>
        <v>0</v>
      </c>
      <c r="I33" s="136">
        <f aca="true" t="shared" si="6" ref="I33:I35">+$C33*O33</f>
        <v>0</v>
      </c>
      <c r="K33" s="114"/>
      <c r="L33" s="116">
        <v>1</v>
      </c>
      <c r="M33" s="114"/>
      <c r="N33" s="114"/>
      <c r="O33" s="114"/>
    </row>
    <row r="34" spans="1:15" ht="12.75">
      <c r="A34" s="7">
        <v>5107</v>
      </c>
      <c r="B34" s="12" t="s">
        <v>104</v>
      </c>
      <c r="C34" s="135" t="str">
        <f>_xlfn.IFERROR(VLOOKUP(A34,TB!$A$2:$D$139,3,),"0.0")</f>
        <v>0.0</v>
      </c>
      <c r="D34" s="8"/>
      <c r="E34" s="136"/>
      <c r="F34" s="136" t="str">
        <f aca="true" t="shared" si="7" ref="F34:F35">+C34</f>
        <v>0.0</v>
      </c>
      <c r="G34" s="136">
        <f aca="true" t="shared" si="8" ref="G34:G35">+$C34*M34</f>
        <v>0</v>
      </c>
      <c r="H34" s="136">
        <f t="shared" si="5"/>
        <v>0</v>
      </c>
      <c r="I34" s="136">
        <f t="shared" si="6"/>
        <v>0</v>
      </c>
      <c r="K34" s="114"/>
      <c r="L34" s="116">
        <v>1</v>
      </c>
      <c r="M34" s="114"/>
      <c r="N34" s="114"/>
      <c r="O34" s="114"/>
    </row>
    <row r="35" spans="1:15" ht="12.75">
      <c r="A35" s="12">
        <v>5109</v>
      </c>
      <c r="B35" s="12" t="s">
        <v>105</v>
      </c>
      <c r="C35" s="135">
        <f>_xlfn.IFERROR(VLOOKUP(A35,TB!$A$2:$D$139,3,),"0.0")</f>
        <v>5313.43</v>
      </c>
      <c r="D35" s="8"/>
      <c r="E35" s="136"/>
      <c r="F35" s="136">
        <f t="shared" si="7"/>
        <v>5313.43</v>
      </c>
      <c r="G35" s="136">
        <f t="shared" si="8"/>
        <v>0</v>
      </c>
      <c r="H35" s="136">
        <f t="shared" si="5"/>
        <v>0</v>
      </c>
      <c r="I35" s="136">
        <f t="shared" si="6"/>
        <v>0</v>
      </c>
      <c r="K35" s="114"/>
      <c r="L35" s="116">
        <v>1</v>
      </c>
      <c r="M35" s="114"/>
      <c r="N35" s="114"/>
      <c r="O35" s="114"/>
    </row>
    <row r="36" spans="4:15" ht="13.5" thickBot="1">
      <c r="D36" s="117">
        <f>SUM(C33:C35)</f>
        <v>5313.43</v>
      </c>
      <c r="E36" s="136"/>
      <c r="F36" s="136"/>
      <c r="G36" s="136"/>
      <c r="H36" s="136"/>
      <c r="I36" s="136"/>
      <c r="K36" s="114"/>
      <c r="L36" s="114"/>
      <c r="M36" s="114"/>
      <c r="N36" s="114"/>
      <c r="O36" s="114"/>
    </row>
    <row r="37" spans="2:15" ht="13.5" thickTop="1">
      <c r="B37" s="13" t="s">
        <v>283</v>
      </c>
      <c r="C37" s="8"/>
      <c r="D37" s="8"/>
      <c r="E37" s="136"/>
      <c r="F37" s="136"/>
      <c r="G37" s="136"/>
      <c r="H37" s="136"/>
      <c r="I37" s="136"/>
      <c r="K37" s="114"/>
      <c r="L37" s="114"/>
      <c r="M37" s="114"/>
      <c r="N37" s="114"/>
      <c r="O37" s="114"/>
    </row>
    <row r="38" spans="1:15" ht="12.75">
      <c r="A38" s="12">
        <v>5201</v>
      </c>
      <c r="B38" s="12" t="s">
        <v>107</v>
      </c>
      <c r="C38" s="135" t="str">
        <f>_xlfn.IFERROR(VLOOKUP(A38,TB!$A$2:$D$139,3,),"0.0")</f>
        <v>0.0</v>
      </c>
      <c r="D38" s="8"/>
      <c r="E38" s="136"/>
      <c r="F38" s="136" t="str">
        <f aca="true" t="shared" si="9" ref="F38:F43">+C38</f>
        <v>0.0</v>
      </c>
      <c r="G38" s="136">
        <f aca="true" t="shared" si="10" ref="G38:I43">+$C38*M38</f>
        <v>0</v>
      </c>
      <c r="H38" s="136">
        <f t="shared" si="10"/>
        <v>0</v>
      </c>
      <c r="I38" s="136">
        <f t="shared" si="10"/>
        <v>0</v>
      </c>
      <c r="K38" s="114"/>
      <c r="L38" s="116">
        <v>1</v>
      </c>
      <c r="M38" s="114"/>
      <c r="N38" s="114"/>
      <c r="O38" s="114"/>
    </row>
    <row r="39" spans="1:15" ht="12.75">
      <c r="A39" s="12">
        <v>5221</v>
      </c>
      <c r="B39" s="12" t="s">
        <v>110</v>
      </c>
      <c r="C39" s="135" t="str">
        <f>_xlfn.IFERROR(VLOOKUP(A39,TB!$A$2:$D$139,3,),"0.0")</f>
        <v>0.0</v>
      </c>
      <c r="D39" s="8"/>
      <c r="E39" s="136"/>
      <c r="F39" s="136" t="str">
        <f t="shared" si="9"/>
        <v>0.0</v>
      </c>
      <c r="G39" s="136">
        <f t="shared" si="10"/>
        <v>0</v>
      </c>
      <c r="H39" s="136">
        <f t="shared" si="10"/>
        <v>0</v>
      </c>
      <c r="I39" s="136">
        <f t="shared" si="10"/>
        <v>0</v>
      </c>
      <c r="K39" s="114"/>
      <c r="L39" s="116">
        <v>1</v>
      </c>
      <c r="M39" s="114"/>
      <c r="N39" s="114"/>
      <c r="O39" s="114"/>
    </row>
    <row r="40" spans="1:15" ht="12.75">
      <c r="A40" s="12">
        <v>5219</v>
      </c>
      <c r="B40" s="12" t="s">
        <v>109</v>
      </c>
      <c r="C40" s="135" t="str">
        <f>_xlfn.IFERROR(VLOOKUP(A40,TB!$A$2:$D$139,3,),"0.0")</f>
        <v>0.0</v>
      </c>
      <c r="D40" s="8"/>
      <c r="E40" s="136"/>
      <c r="F40" s="136" t="str">
        <f t="shared" si="9"/>
        <v>0.0</v>
      </c>
      <c r="G40" s="136">
        <f t="shared" si="10"/>
        <v>0</v>
      </c>
      <c r="H40" s="136">
        <f t="shared" si="10"/>
        <v>0</v>
      </c>
      <c r="I40" s="136">
        <f t="shared" si="10"/>
        <v>0</v>
      </c>
      <c r="K40" s="114"/>
      <c r="L40" s="116">
        <v>1</v>
      </c>
      <c r="M40" s="114"/>
      <c r="N40" s="114"/>
      <c r="O40" s="114"/>
    </row>
    <row r="41" spans="1:15" ht="12.75">
      <c r="A41" s="12">
        <v>5204</v>
      </c>
      <c r="B41" s="12" t="s">
        <v>106</v>
      </c>
      <c r="C41" s="135">
        <f>_xlfn.IFERROR(VLOOKUP(A41,TB!$A$2:$D$139,3,),"0.0")</f>
        <v>14007.91</v>
      </c>
      <c r="D41" s="8"/>
      <c r="E41" s="136"/>
      <c r="F41" s="136">
        <f t="shared" si="9"/>
        <v>14007.91</v>
      </c>
      <c r="G41" s="136">
        <f t="shared" si="10"/>
        <v>0</v>
      </c>
      <c r="H41" s="136">
        <f t="shared" si="10"/>
        <v>0</v>
      </c>
      <c r="I41" s="136">
        <f t="shared" si="10"/>
        <v>0</v>
      </c>
      <c r="K41" s="114"/>
      <c r="L41" s="116">
        <v>1</v>
      </c>
      <c r="M41" s="114"/>
      <c r="N41" s="114"/>
      <c r="O41" s="114"/>
    </row>
    <row r="42" spans="1:15" ht="12.75">
      <c r="A42" s="12">
        <v>5220</v>
      </c>
      <c r="B42" s="12" t="s">
        <v>254</v>
      </c>
      <c r="C42" s="135" t="str">
        <f>_xlfn.IFERROR(VLOOKUP(A42,TB!$A$2:$D$139,3,),"0.0")</f>
        <v>0.0</v>
      </c>
      <c r="D42" s="8"/>
      <c r="E42" s="136"/>
      <c r="F42" s="136" t="str">
        <f t="shared" si="9"/>
        <v>0.0</v>
      </c>
      <c r="G42" s="136">
        <f t="shared" si="10"/>
        <v>0</v>
      </c>
      <c r="H42" s="136">
        <f t="shared" si="10"/>
        <v>0</v>
      </c>
      <c r="I42" s="136">
        <f t="shared" si="10"/>
        <v>0</v>
      </c>
      <c r="K42" s="114"/>
      <c r="L42" s="116">
        <v>1</v>
      </c>
      <c r="M42" s="114"/>
      <c r="N42" s="114"/>
      <c r="O42" s="114"/>
    </row>
    <row r="43" spans="1:15" ht="12.75">
      <c r="A43" s="12">
        <v>5214</v>
      </c>
      <c r="B43" s="12" t="s">
        <v>108</v>
      </c>
      <c r="C43" s="135" t="str">
        <f>_xlfn.IFERROR(VLOOKUP(A43,TB!$A$2:$D$139,3,),"0.0")</f>
        <v>0.0</v>
      </c>
      <c r="D43" s="8"/>
      <c r="E43" s="136"/>
      <c r="F43" s="136" t="str">
        <f t="shared" si="9"/>
        <v>0.0</v>
      </c>
      <c r="G43" s="136">
        <f t="shared" si="10"/>
        <v>0</v>
      </c>
      <c r="H43" s="136">
        <f t="shared" si="10"/>
        <v>0</v>
      </c>
      <c r="I43" s="136">
        <f t="shared" si="10"/>
        <v>0</v>
      </c>
      <c r="K43" s="114"/>
      <c r="L43" s="116">
        <v>1</v>
      </c>
      <c r="M43" s="114"/>
      <c r="N43" s="114"/>
      <c r="O43" s="114"/>
    </row>
    <row r="44" spans="4:15" ht="13.5" thickBot="1">
      <c r="D44" s="117">
        <f>SUM(C38:C43)</f>
        <v>14007.91</v>
      </c>
      <c r="E44" s="136"/>
      <c r="F44" s="136"/>
      <c r="G44" s="136"/>
      <c r="H44" s="136"/>
      <c r="I44" s="136"/>
      <c r="K44" s="114"/>
      <c r="L44" s="114"/>
      <c r="M44" s="114"/>
      <c r="N44" s="114"/>
      <c r="O44" s="114"/>
    </row>
    <row r="45" spans="2:9" ht="13.5" thickTop="1">
      <c r="B45" s="13" t="s">
        <v>283</v>
      </c>
      <c r="C45" s="8"/>
      <c r="D45" s="8"/>
      <c r="E45" s="139"/>
      <c r="F45" s="139"/>
      <c r="G45" s="139"/>
      <c r="H45" s="139"/>
      <c r="I45" s="139"/>
    </row>
    <row r="46" spans="1:15" ht="12.75">
      <c r="A46" s="12">
        <v>5406</v>
      </c>
      <c r="B46" s="12" t="s">
        <v>186</v>
      </c>
      <c r="C46" s="135">
        <f>_xlfn.IFERROR(VLOOKUP(A46,TB!$A$2:$D$139,3,),"0.0")</f>
        <v>45</v>
      </c>
      <c r="D46" s="8"/>
      <c r="E46" s="136"/>
      <c r="F46" s="136">
        <f aca="true" t="shared" si="11" ref="F46:F53">+C46</f>
        <v>45</v>
      </c>
      <c r="G46" s="136">
        <f aca="true" t="shared" si="12" ref="G46:G53">+$C46*M46</f>
        <v>0</v>
      </c>
      <c r="H46" s="136">
        <f aca="true" t="shared" si="13" ref="H46:H53">+$C46*N46</f>
        <v>0</v>
      </c>
      <c r="I46" s="136">
        <f aca="true" t="shared" si="14" ref="I46:I53">+$C46*O46</f>
        <v>0</v>
      </c>
      <c r="K46" s="114"/>
      <c r="L46" s="116">
        <v>1</v>
      </c>
      <c r="M46" s="114"/>
      <c r="N46" s="114"/>
      <c r="O46" s="114"/>
    </row>
    <row r="47" spans="1:15" ht="12.75">
      <c r="A47" s="12">
        <v>5409</v>
      </c>
      <c r="B47" s="12" t="s">
        <v>142</v>
      </c>
      <c r="C47" s="135">
        <f>_xlfn.IFERROR(VLOOKUP(A47,TB!$A$2:$D$139,3,),"0.0")</f>
        <v>780.75</v>
      </c>
      <c r="D47" s="8"/>
      <c r="E47" s="136"/>
      <c r="F47" s="136">
        <f t="shared" si="11"/>
        <v>780.75</v>
      </c>
      <c r="G47" s="136">
        <f t="shared" si="12"/>
        <v>0</v>
      </c>
      <c r="H47" s="136">
        <f t="shared" si="13"/>
        <v>0</v>
      </c>
      <c r="I47" s="136">
        <f t="shared" si="14"/>
        <v>0</v>
      </c>
      <c r="K47" s="114"/>
      <c r="L47" s="116">
        <v>1</v>
      </c>
      <c r="M47" s="114"/>
      <c r="N47" s="114"/>
      <c r="O47" s="114"/>
    </row>
    <row r="48" spans="1:15" ht="12.75">
      <c r="A48" s="12">
        <v>5410</v>
      </c>
      <c r="B48" s="12" t="s">
        <v>143</v>
      </c>
      <c r="C48" s="135">
        <f>_xlfn.IFERROR(VLOOKUP(A48,TB!$A$2:$D$139,3,),"0.0")</f>
        <v>3560.7</v>
      </c>
      <c r="D48" s="8"/>
      <c r="E48" s="136"/>
      <c r="F48" s="136">
        <f t="shared" si="11"/>
        <v>3560.7</v>
      </c>
      <c r="G48" s="136">
        <f t="shared" si="12"/>
        <v>0</v>
      </c>
      <c r="H48" s="136">
        <f t="shared" si="13"/>
        <v>0</v>
      </c>
      <c r="I48" s="136">
        <f t="shared" si="14"/>
        <v>0</v>
      </c>
      <c r="K48" s="114"/>
      <c r="L48" s="116">
        <v>1</v>
      </c>
      <c r="M48" s="114"/>
      <c r="N48" s="114"/>
      <c r="O48" s="114"/>
    </row>
    <row r="49" spans="1:15" ht="12.75">
      <c r="A49" s="12">
        <v>5428</v>
      </c>
      <c r="B49" s="12" t="s">
        <v>187</v>
      </c>
      <c r="C49" s="135" t="str">
        <f>_xlfn.IFERROR(VLOOKUP(A49,TB!$A$2:$D$139,3,),"0.0")</f>
        <v>0.0</v>
      </c>
      <c r="D49" s="8"/>
      <c r="E49" s="136"/>
      <c r="F49" s="136" t="str">
        <f t="shared" si="11"/>
        <v>0.0</v>
      </c>
      <c r="G49" s="136">
        <f t="shared" si="12"/>
        <v>0</v>
      </c>
      <c r="H49" s="136">
        <f t="shared" si="13"/>
        <v>0</v>
      </c>
      <c r="I49" s="136">
        <f t="shared" si="14"/>
        <v>0</v>
      </c>
      <c r="K49" s="114"/>
      <c r="L49" s="116">
        <v>1</v>
      </c>
      <c r="M49" s="114"/>
      <c r="N49" s="114"/>
      <c r="O49" s="114"/>
    </row>
    <row r="50" spans="1:15" ht="12.75">
      <c r="A50" s="12">
        <v>5417</v>
      </c>
      <c r="B50" s="12" t="s">
        <v>66</v>
      </c>
      <c r="C50" s="135" t="str">
        <f>_xlfn.IFERROR(VLOOKUP(A50,TB!$A$2:$D$139,3,),"0.0")</f>
        <v>0.0</v>
      </c>
      <c r="D50" s="8"/>
      <c r="E50" s="136"/>
      <c r="F50" s="136" t="str">
        <f t="shared" si="11"/>
        <v>0.0</v>
      </c>
      <c r="G50" s="136">
        <f t="shared" si="12"/>
        <v>0</v>
      </c>
      <c r="H50" s="136">
        <f t="shared" si="13"/>
        <v>0</v>
      </c>
      <c r="I50" s="136">
        <f t="shared" si="14"/>
        <v>0</v>
      </c>
      <c r="K50" s="114"/>
      <c r="L50" s="116">
        <v>1</v>
      </c>
      <c r="M50" s="114"/>
      <c r="N50" s="114"/>
      <c r="O50" s="114"/>
    </row>
    <row r="51" spans="1:15" ht="12.75">
      <c r="A51" s="12">
        <v>5425</v>
      </c>
      <c r="B51" s="12" t="s">
        <v>243</v>
      </c>
      <c r="C51" s="135">
        <f>_xlfn.IFERROR(VLOOKUP(A51,TB!$A$2:$D$139,3,),"0.0")</f>
        <v>1200</v>
      </c>
      <c r="D51" s="8"/>
      <c r="E51" s="136"/>
      <c r="F51" s="136">
        <f t="shared" si="11"/>
        <v>1200</v>
      </c>
      <c r="G51" s="136">
        <f t="shared" si="12"/>
        <v>0</v>
      </c>
      <c r="H51" s="136">
        <f t="shared" si="13"/>
        <v>0</v>
      </c>
      <c r="I51" s="136">
        <f t="shared" si="14"/>
        <v>0</v>
      </c>
      <c r="K51" s="114"/>
      <c r="L51" s="116">
        <v>1</v>
      </c>
      <c r="M51" s="114"/>
      <c r="N51" s="114"/>
      <c r="O51" s="114"/>
    </row>
    <row r="52" spans="1:15" ht="12.75">
      <c r="A52" s="12">
        <v>5434</v>
      </c>
      <c r="B52" s="12" t="s">
        <v>144</v>
      </c>
      <c r="C52" s="135">
        <f>_xlfn.IFERROR(VLOOKUP(A52,TB!$A$2:$D$139,3,),"0.0")</f>
        <v>535</v>
      </c>
      <c r="D52" s="8"/>
      <c r="E52" s="136"/>
      <c r="F52" s="136">
        <f t="shared" si="11"/>
        <v>535</v>
      </c>
      <c r="G52" s="136">
        <f t="shared" si="12"/>
        <v>0</v>
      </c>
      <c r="H52" s="136">
        <f t="shared" si="13"/>
        <v>0</v>
      </c>
      <c r="I52" s="136">
        <f t="shared" si="14"/>
        <v>0</v>
      </c>
      <c r="K52" s="114"/>
      <c r="L52" s="116">
        <v>1</v>
      </c>
      <c r="M52" s="114"/>
      <c r="N52" s="114"/>
      <c r="O52" s="114"/>
    </row>
    <row r="53" spans="1:15" ht="12.75">
      <c r="A53" s="12">
        <v>5455</v>
      </c>
      <c r="B53" s="12" t="s">
        <v>145</v>
      </c>
      <c r="C53" s="135">
        <f>_xlfn.IFERROR(VLOOKUP(A53,TB!$A$2:$D$139,3,),"0.0")</f>
        <v>912</v>
      </c>
      <c r="D53" s="8"/>
      <c r="E53" s="136"/>
      <c r="F53" s="136">
        <f t="shared" si="11"/>
        <v>912</v>
      </c>
      <c r="G53" s="136">
        <f t="shared" si="12"/>
        <v>0</v>
      </c>
      <c r="H53" s="136">
        <f t="shared" si="13"/>
        <v>0</v>
      </c>
      <c r="I53" s="136">
        <f t="shared" si="14"/>
        <v>0</v>
      </c>
      <c r="K53" s="114"/>
      <c r="L53" s="116">
        <v>1</v>
      </c>
      <c r="M53" s="114"/>
      <c r="N53" s="114"/>
      <c r="O53" s="114"/>
    </row>
    <row r="54" spans="1:15" ht="12.75">
      <c r="A54" s="12">
        <v>6615</v>
      </c>
      <c r="B54" s="12" t="s">
        <v>257</v>
      </c>
      <c r="C54" s="135">
        <f>_xlfn.IFERROR(VLOOKUP(A54,TB!$A$2:$D$139,3,),"0.0")</f>
        <v>19.8</v>
      </c>
      <c r="D54" s="8"/>
      <c r="E54" s="136">
        <f aca="true" t="shared" si="15" ref="E54">+C54</f>
        <v>19.8</v>
      </c>
      <c r="F54" s="136">
        <f aca="true" t="shared" si="16" ref="F54">+$C54*L54</f>
        <v>0</v>
      </c>
      <c r="G54" s="136">
        <f aca="true" t="shared" si="17" ref="G54">+$C54*M54</f>
        <v>0</v>
      </c>
      <c r="H54" s="136">
        <f aca="true" t="shared" si="18" ref="H54">+$C54*N54</f>
        <v>0</v>
      </c>
      <c r="I54" s="136">
        <f aca="true" t="shared" si="19" ref="I54">+$C54*O54</f>
        <v>0</v>
      </c>
      <c r="K54" s="116">
        <v>1</v>
      </c>
      <c r="L54" s="114"/>
      <c r="M54" s="114"/>
      <c r="N54" s="114"/>
      <c r="O54" s="114"/>
    </row>
    <row r="55" spans="1:15" ht="12.75">
      <c r="A55" s="12">
        <v>5340</v>
      </c>
      <c r="B55" s="12" t="s">
        <v>248</v>
      </c>
      <c r="C55" s="135">
        <f>_xlfn.IFERROR(VLOOKUP(A55,TB!$A$2:$D$139,3,),"0.0")</f>
        <v>1789.58</v>
      </c>
      <c r="D55" s="8"/>
      <c r="E55" s="136">
        <f aca="true" t="shared" si="20" ref="E55:E58">+C55</f>
        <v>1789.58</v>
      </c>
      <c r="F55" s="136">
        <f aca="true" t="shared" si="21" ref="F55:F58">+$C55*L55</f>
        <v>0</v>
      </c>
      <c r="G55" s="136">
        <f aca="true" t="shared" si="22" ref="G55:G58">+$C55*M55</f>
        <v>0</v>
      </c>
      <c r="H55" s="136">
        <f aca="true" t="shared" si="23" ref="H55:H58">+$C55*N55</f>
        <v>0</v>
      </c>
      <c r="I55" s="136">
        <f aca="true" t="shared" si="24" ref="I55:I58">+$C55*O55</f>
        <v>0</v>
      </c>
      <c r="K55" s="116">
        <v>1</v>
      </c>
      <c r="L55" s="114"/>
      <c r="M55" s="114"/>
      <c r="N55" s="114"/>
      <c r="O55" s="114"/>
    </row>
    <row r="56" spans="1:15" ht="12.75">
      <c r="A56" s="12">
        <v>5341</v>
      </c>
      <c r="B56" s="12" t="s">
        <v>206</v>
      </c>
      <c r="C56" s="135">
        <f>_xlfn.IFERROR(VLOOKUP(A56,TB!$A$2:$D$139,3,),"0.0")</f>
        <v>7627.17</v>
      </c>
      <c r="D56" s="8"/>
      <c r="E56" s="136">
        <f t="shared" si="20"/>
        <v>7627.17</v>
      </c>
      <c r="F56" s="136">
        <f t="shared" si="21"/>
        <v>0</v>
      </c>
      <c r="G56" s="136">
        <f t="shared" si="22"/>
        <v>0</v>
      </c>
      <c r="H56" s="136">
        <f t="shared" si="23"/>
        <v>0</v>
      </c>
      <c r="I56" s="136">
        <f t="shared" si="24"/>
        <v>0</v>
      </c>
      <c r="K56" s="116">
        <v>1</v>
      </c>
      <c r="L56" s="114"/>
      <c r="M56" s="114"/>
      <c r="N56" s="114"/>
      <c r="O56" s="114"/>
    </row>
    <row r="57" spans="1:15" ht="12.75">
      <c r="A57" s="12">
        <v>5342</v>
      </c>
      <c r="B57" s="12" t="s">
        <v>252</v>
      </c>
      <c r="C57" s="135">
        <f>_xlfn.IFERROR(VLOOKUP(A57,TB!$A$2:$D$139,3,),"0.0")</f>
        <v>6935.55</v>
      </c>
      <c r="D57" s="8"/>
      <c r="E57" s="136">
        <f t="shared" si="20"/>
        <v>6935.55</v>
      </c>
      <c r="F57" s="136">
        <f t="shared" si="21"/>
        <v>0</v>
      </c>
      <c r="G57" s="136">
        <f t="shared" si="22"/>
        <v>0</v>
      </c>
      <c r="H57" s="136">
        <f t="shared" si="23"/>
        <v>0</v>
      </c>
      <c r="I57" s="136">
        <f t="shared" si="24"/>
        <v>0</v>
      </c>
      <c r="K57" s="116">
        <v>1</v>
      </c>
      <c r="L57" s="114"/>
      <c r="M57" s="114"/>
      <c r="N57" s="114"/>
      <c r="O57" s="114"/>
    </row>
    <row r="58" spans="1:15" ht="12.75">
      <c r="A58" s="12">
        <v>5343</v>
      </c>
      <c r="B58" s="12" t="s">
        <v>208</v>
      </c>
      <c r="C58" s="135" t="str">
        <f>_xlfn.IFERROR(VLOOKUP(A58,TB!$A$2:$D$139,3,),"0.0")</f>
        <v>0.0</v>
      </c>
      <c r="D58" s="8"/>
      <c r="E58" s="136" t="str">
        <f t="shared" si="20"/>
        <v>0.0</v>
      </c>
      <c r="F58" s="136">
        <f t="shared" si="21"/>
        <v>0</v>
      </c>
      <c r="G58" s="136">
        <f t="shared" si="22"/>
        <v>0</v>
      </c>
      <c r="H58" s="136">
        <f t="shared" si="23"/>
        <v>0</v>
      </c>
      <c r="I58" s="136">
        <f t="shared" si="24"/>
        <v>0</v>
      </c>
      <c r="K58" s="116">
        <v>1</v>
      </c>
      <c r="L58" s="114"/>
      <c r="M58" s="114"/>
      <c r="N58" s="114"/>
      <c r="O58" s="114"/>
    </row>
    <row r="59" spans="4:15" ht="13.5" thickBot="1">
      <c r="D59" s="117">
        <f>SUM(C46:C58)</f>
        <v>23405.55</v>
      </c>
      <c r="E59" s="136"/>
      <c r="F59" s="136"/>
      <c r="G59" s="136"/>
      <c r="H59" s="136"/>
      <c r="I59" s="136"/>
      <c r="K59" s="114"/>
      <c r="L59" s="114"/>
      <c r="M59" s="114"/>
      <c r="N59" s="114"/>
      <c r="O59" s="114"/>
    </row>
    <row r="60" spans="5:9" ht="13.5" thickTop="1">
      <c r="E60" s="139"/>
      <c r="F60" s="139"/>
      <c r="G60" s="139"/>
      <c r="H60" s="139"/>
      <c r="I60" s="139"/>
    </row>
    <row r="61" spans="2:9" ht="12.75">
      <c r="B61" s="13" t="s">
        <v>284</v>
      </c>
      <c r="C61" s="8"/>
      <c r="D61" s="8"/>
      <c r="E61" s="139"/>
      <c r="F61" s="139"/>
      <c r="G61" s="139"/>
      <c r="H61" s="139"/>
      <c r="I61" s="139"/>
    </row>
    <row r="62" spans="1:15" ht="12.75">
      <c r="A62" s="12">
        <v>5476</v>
      </c>
      <c r="B62" s="7" t="s">
        <v>76</v>
      </c>
      <c r="C62" s="135" t="str">
        <f>_xlfn.IFERROR(VLOOKUP(A62,TB!$A$2:$D$139,3,),"0.0")</f>
        <v>0.0</v>
      </c>
      <c r="D62" s="8"/>
      <c r="E62" s="136"/>
      <c r="F62" s="136"/>
      <c r="G62" s="136" t="str">
        <f aca="true" t="shared" si="25" ref="G62:G86">+C62</f>
        <v>0.0</v>
      </c>
      <c r="H62" s="136"/>
      <c r="I62" s="136"/>
      <c r="K62" s="114"/>
      <c r="L62" s="114"/>
      <c r="M62" s="116">
        <v>1</v>
      </c>
      <c r="N62" s="114"/>
      <c r="O62" s="114"/>
    </row>
    <row r="63" spans="1:15" ht="12.75">
      <c r="A63" s="12">
        <v>5488</v>
      </c>
      <c r="B63" s="12" t="s">
        <v>183</v>
      </c>
      <c r="C63" s="135">
        <f>_xlfn.IFERROR(VLOOKUP(A63,TB!$A$2:$D$139,3,),"0.0")</f>
        <v>252.6</v>
      </c>
      <c r="D63" s="8"/>
      <c r="E63" s="136"/>
      <c r="F63" s="136"/>
      <c r="G63" s="136">
        <f t="shared" si="25"/>
        <v>252.6</v>
      </c>
      <c r="H63" s="136"/>
      <c r="I63" s="136"/>
      <c r="K63" s="114"/>
      <c r="L63" s="114"/>
      <c r="M63" s="116">
        <v>1</v>
      </c>
      <c r="N63" s="114"/>
      <c r="O63" s="114"/>
    </row>
    <row r="64" spans="1:15" ht="12.75">
      <c r="A64" s="7">
        <v>5461</v>
      </c>
      <c r="B64" s="7" t="s">
        <v>59</v>
      </c>
      <c r="C64" s="135">
        <f>_xlfn.IFERROR(VLOOKUP(A64,TB!$A$2:$D$139,3,),"0.0")</f>
        <v>499.69</v>
      </c>
      <c r="D64" s="8"/>
      <c r="E64" s="136"/>
      <c r="F64" s="136"/>
      <c r="G64" s="136">
        <f t="shared" si="25"/>
        <v>499.69</v>
      </c>
      <c r="H64" s="136"/>
      <c r="I64" s="136"/>
      <c r="K64" s="114"/>
      <c r="L64" s="114"/>
      <c r="M64" s="116">
        <v>1</v>
      </c>
      <c r="N64" s="114"/>
      <c r="O64" s="114"/>
    </row>
    <row r="65" spans="1:15" ht="12.75">
      <c r="A65" s="7">
        <v>5466</v>
      </c>
      <c r="B65" s="12" t="s">
        <v>174</v>
      </c>
      <c r="C65" s="135" t="str">
        <f>_xlfn.IFERROR(VLOOKUP(A65,TB!$A$2:$D$139,3,),"0.0")</f>
        <v>0.0</v>
      </c>
      <c r="D65" s="8"/>
      <c r="E65" s="136"/>
      <c r="F65" s="136"/>
      <c r="G65" s="136" t="str">
        <f t="shared" si="25"/>
        <v>0.0</v>
      </c>
      <c r="H65" s="136"/>
      <c r="I65" s="136"/>
      <c r="K65" s="114"/>
      <c r="L65" s="114"/>
      <c r="M65" s="116">
        <v>1</v>
      </c>
      <c r="N65" s="114"/>
      <c r="O65" s="114"/>
    </row>
    <row r="66" spans="1:15" ht="12.75">
      <c r="A66" s="7">
        <v>5465</v>
      </c>
      <c r="B66" s="7" t="s">
        <v>62</v>
      </c>
      <c r="C66" s="135">
        <f>_xlfn.IFERROR(VLOOKUP(A66,TB!$A$2:$D$139,3,),"0.0")</f>
        <v>228.45</v>
      </c>
      <c r="D66" s="8"/>
      <c r="E66" s="136"/>
      <c r="F66" s="136"/>
      <c r="G66" s="136">
        <f t="shared" si="25"/>
        <v>228.45</v>
      </c>
      <c r="H66" s="136"/>
      <c r="I66" s="136"/>
      <c r="K66" s="114"/>
      <c r="L66" s="114"/>
      <c r="M66" s="116">
        <v>1</v>
      </c>
      <c r="N66" s="114"/>
      <c r="O66" s="114"/>
    </row>
    <row r="67" spans="1:15" ht="12.75">
      <c r="A67" s="12">
        <v>5485</v>
      </c>
      <c r="B67" s="12" t="s">
        <v>172</v>
      </c>
      <c r="C67" s="135" t="str">
        <f>_xlfn.IFERROR(VLOOKUP(A67,TB!$A$2:$D$139,3,),"0.0")</f>
        <v>0.0</v>
      </c>
      <c r="D67" s="8"/>
      <c r="E67" s="136"/>
      <c r="F67" s="136"/>
      <c r="G67" s="136" t="str">
        <f t="shared" si="25"/>
        <v>0.0</v>
      </c>
      <c r="H67" s="136"/>
      <c r="I67" s="136"/>
      <c r="K67" s="114"/>
      <c r="L67" s="114"/>
      <c r="M67" s="116">
        <v>1</v>
      </c>
      <c r="N67" s="114"/>
      <c r="O67" s="114"/>
    </row>
    <row r="68" spans="1:15" ht="12.75">
      <c r="A68" s="7">
        <v>5462</v>
      </c>
      <c r="B68" s="7" t="s">
        <v>75</v>
      </c>
      <c r="C68" s="135">
        <f>_xlfn.IFERROR(VLOOKUP(A68,TB!$A$2:$D$139,3,),"0.0")</f>
        <v>640.05</v>
      </c>
      <c r="D68" s="8"/>
      <c r="E68" s="136"/>
      <c r="F68" s="136"/>
      <c r="G68" s="136">
        <f t="shared" si="25"/>
        <v>640.05</v>
      </c>
      <c r="H68" s="136"/>
      <c r="I68" s="136"/>
      <c r="K68" s="114"/>
      <c r="L68" s="114"/>
      <c r="M68" s="116">
        <v>1</v>
      </c>
      <c r="N68" s="114"/>
      <c r="O68" s="114"/>
    </row>
    <row r="69" spans="1:15" ht="12.75">
      <c r="A69" s="7">
        <v>5463</v>
      </c>
      <c r="B69" s="7" t="s">
        <v>61</v>
      </c>
      <c r="C69" s="135">
        <f>_xlfn.IFERROR(VLOOKUP(A69,TB!$A$2:$D$139,3,),"0.0")</f>
        <v>1139.1</v>
      </c>
      <c r="D69" s="8"/>
      <c r="E69" s="136"/>
      <c r="F69" s="136"/>
      <c r="G69" s="136">
        <f t="shared" si="25"/>
        <v>1139.1</v>
      </c>
      <c r="H69" s="136"/>
      <c r="I69" s="136"/>
      <c r="K69" s="114"/>
      <c r="L69" s="114"/>
      <c r="M69" s="116">
        <v>1</v>
      </c>
      <c r="N69" s="114"/>
      <c r="O69" s="114"/>
    </row>
    <row r="70" spans="1:15" ht="12.75">
      <c r="A70" s="7">
        <v>5460</v>
      </c>
      <c r="B70" s="7" t="s">
        <v>58</v>
      </c>
      <c r="C70" s="135" t="str">
        <f>_xlfn.IFERROR(VLOOKUP(A70,TB!$A$2:$D$139,3,),"0.0")</f>
        <v>0.0</v>
      </c>
      <c r="D70" s="8"/>
      <c r="E70" s="136"/>
      <c r="F70" s="136"/>
      <c r="G70" s="136" t="str">
        <f t="shared" si="25"/>
        <v>0.0</v>
      </c>
      <c r="H70" s="136"/>
      <c r="I70" s="136"/>
      <c r="K70" s="114"/>
      <c r="L70" s="114"/>
      <c r="M70" s="116">
        <v>1</v>
      </c>
      <c r="N70" s="114"/>
      <c r="O70" s="114"/>
    </row>
    <row r="71" spans="1:15" ht="12.75">
      <c r="A71" s="12">
        <v>5491</v>
      </c>
      <c r="B71" s="12" t="s">
        <v>249</v>
      </c>
      <c r="C71" s="135" t="str">
        <f>_xlfn.IFERROR(VLOOKUP(A71,TB!$A$2:$D$139,3,),"0.0")</f>
        <v>0.0</v>
      </c>
      <c r="D71" s="8"/>
      <c r="E71" s="136"/>
      <c r="F71" s="136"/>
      <c r="G71" s="136" t="str">
        <f t="shared" si="25"/>
        <v>0.0</v>
      </c>
      <c r="H71" s="136"/>
      <c r="I71" s="136"/>
      <c r="K71" s="114"/>
      <c r="L71" s="114"/>
      <c r="M71" s="116">
        <v>1</v>
      </c>
      <c r="N71" s="114"/>
      <c r="O71" s="114"/>
    </row>
    <row r="72" spans="1:15" ht="12.75">
      <c r="A72" s="7">
        <v>5469</v>
      </c>
      <c r="B72" s="12" t="s">
        <v>77</v>
      </c>
      <c r="C72" s="135" t="str">
        <f>_xlfn.IFERROR(VLOOKUP(A72,TB!$A$2:$D$139,3,),"0.0")</f>
        <v>0.0</v>
      </c>
      <c r="D72" s="8"/>
      <c r="E72" s="136"/>
      <c r="F72" s="136"/>
      <c r="G72" s="136" t="str">
        <f t="shared" si="25"/>
        <v>0.0</v>
      </c>
      <c r="H72" s="136"/>
      <c r="I72" s="136"/>
      <c r="K72" s="114"/>
      <c r="L72" s="114"/>
      <c r="M72" s="116">
        <v>1</v>
      </c>
      <c r="N72" s="114"/>
      <c r="O72" s="114"/>
    </row>
    <row r="73" spans="1:15" ht="12.75">
      <c r="A73" s="12">
        <v>5401</v>
      </c>
      <c r="B73" s="12" t="s">
        <v>175</v>
      </c>
      <c r="C73" s="135" t="str">
        <f>_xlfn.IFERROR(VLOOKUP(A73,TB!$A$2:$D$139,3,),"0.0")</f>
        <v>0.0</v>
      </c>
      <c r="D73" s="8"/>
      <c r="E73" s="136"/>
      <c r="F73" s="136"/>
      <c r="G73" s="136" t="str">
        <f t="shared" si="25"/>
        <v>0.0</v>
      </c>
      <c r="H73" s="136"/>
      <c r="I73" s="136"/>
      <c r="K73" s="114"/>
      <c r="L73" s="114"/>
      <c r="M73" s="116">
        <v>1</v>
      </c>
      <c r="N73" s="114"/>
      <c r="O73" s="114"/>
    </row>
    <row r="74" spans="1:15" ht="12.75">
      <c r="A74" s="7">
        <v>5464</v>
      </c>
      <c r="B74" s="7" t="s">
        <v>74</v>
      </c>
      <c r="C74" s="135" t="str">
        <f>_xlfn.IFERROR(VLOOKUP(A74,TB!$A$2:$D$139,3,),"0.0")</f>
        <v>0.0</v>
      </c>
      <c r="D74" s="8"/>
      <c r="E74" s="136"/>
      <c r="F74" s="136"/>
      <c r="G74" s="136" t="str">
        <f t="shared" si="25"/>
        <v>0.0</v>
      </c>
      <c r="H74" s="136"/>
      <c r="I74" s="136"/>
      <c r="K74" s="114"/>
      <c r="L74" s="114"/>
      <c r="M74" s="116">
        <v>1</v>
      </c>
      <c r="N74" s="114"/>
      <c r="O74" s="114"/>
    </row>
    <row r="75" spans="1:15" ht="12.75">
      <c r="A75" s="7">
        <v>5470</v>
      </c>
      <c r="B75" s="7" t="s">
        <v>68</v>
      </c>
      <c r="C75" s="135">
        <f>_xlfn.IFERROR(VLOOKUP(A75,TB!$A$2:$D$139,3,),"0.0")</f>
        <v>1193.34</v>
      </c>
      <c r="D75" s="8"/>
      <c r="E75" s="136"/>
      <c r="F75" s="136"/>
      <c r="G75" s="136">
        <f t="shared" si="25"/>
        <v>1193.34</v>
      </c>
      <c r="H75" s="136"/>
      <c r="I75" s="136"/>
      <c r="K75" s="114"/>
      <c r="L75" s="114"/>
      <c r="M75" s="116">
        <v>1</v>
      </c>
      <c r="N75" s="114"/>
      <c r="O75" s="114"/>
    </row>
    <row r="76" spans="1:15" ht="12.75">
      <c r="A76" s="12">
        <v>5484</v>
      </c>
      <c r="B76" s="12" t="s">
        <v>118</v>
      </c>
      <c r="C76" s="135" t="str">
        <f>_xlfn.IFERROR(VLOOKUP(A76,TB!$A$2:$D$139,3,),"0.0")</f>
        <v>0.0</v>
      </c>
      <c r="D76" s="8"/>
      <c r="E76" s="136"/>
      <c r="F76" s="136"/>
      <c r="G76" s="136" t="str">
        <f t="shared" si="25"/>
        <v>0.0</v>
      </c>
      <c r="H76" s="136"/>
      <c r="I76" s="136"/>
      <c r="K76" s="114"/>
      <c r="L76" s="114"/>
      <c r="M76" s="116">
        <v>1</v>
      </c>
      <c r="N76" s="114"/>
      <c r="O76" s="114"/>
    </row>
    <row r="77" spans="1:15" ht="12.75">
      <c r="A77" s="12">
        <v>5481</v>
      </c>
      <c r="B77" s="12" t="s">
        <v>117</v>
      </c>
      <c r="C77" s="135">
        <f>_xlfn.IFERROR(VLOOKUP(A77,TB!$A$2:$D$139,3,),"0.0")</f>
        <v>200</v>
      </c>
      <c r="D77" s="8"/>
      <c r="E77" s="136"/>
      <c r="F77" s="136"/>
      <c r="G77" s="136">
        <f t="shared" si="25"/>
        <v>200</v>
      </c>
      <c r="H77" s="136"/>
      <c r="I77" s="136"/>
      <c r="K77" s="114"/>
      <c r="L77" s="114"/>
      <c r="M77" s="116">
        <v>1</v>
      </c>
      <c r="N77" s="114"/>
      <c r="O77" s="114"/>
    </row>
    <row r="78" spans="1:15" ht="12.75">
      <c r="A78" s="7">
        <v>5471</v>
      </c>
      <c r="B78" s="12" t="s">
        <v>79</v>
      </c>
      <c r="C78" s="135">
        <f>_xlfn.IFERROR(VLOOKUP(A78,TB!$A$2:$D$139,3,),"0.0")</f>
        <v>63.53</v>
      </c>
      <c r="D78" s="8"/>
      <c r="E78" s="136"/>
      <c r="F78" s="136"/>
      <c r="G78" s="136">
        <f t="shared" si="25"/>
        <v>63.53</v>
      </c>
      <c r="H78" s="136"/>
      <c r="I78" s="136"/>
      <c r="K78" s="114"/>
      <c r="L78" s="114"/>
      <c r="M78" s="116">
        <v>1</v>
      </c>
      <c r="N78" s="114"/>
      <c r="O78" s="114"/>
    </row>
    <row r="79" spans="1:15" ht="12.75">
      <c r="A79" s="7">
        <v>5474</v>
      </c>
      <c r="B79" s="12" t="s">
        <v>80</v>
      </c>
      <c r="C79" s="135" t="str">
        <f>_xlfn.IFERROR(VLOOKUP(A79,TB!$A$2:$D$139,3,),"0.0")</f>
        <v>0.0</v>
      </c>
      <c r="D79" s="8"/>
      <c r="E79" s="136"/>
      <c r="F79" s="136"/>
      <c r="G79" s="136" t="str">
        <f t="shared" si="25"/>
        <v>0.0</v>
      </c>
      <c r="H79" s="136"/>
      <c r="I79" s="136"/>
      <c r="K79" s="114"/>
      <c r="L79" s="114"/>
      <c r="M79" s="116">
        <v>1</v>
      </c>
      <c r="N79" s="114"/>
      <c r="O79" s="114"/>
    </row>
    <row r="80" spans="1:15" ht="12.75">
      <c r="A80" s="12">
        <v>5493</v>
      </c>
      <c r="B80" s="12" t="s">
        <v>336</v>
      </c>
      <c r="C80" s="135">
        <f>_xlfn.IFERROR(VLOOKUP(A80,TB!$A$2:$D$139,3,),"0.0")</f>
        <v>500</v>
      </c>
      <c r="D80" s="8"/>
      <c r="E80" s="136"/>
      <c r="F80" s="136"/>
      <c r="G80" s="136">
        <f t="shared" si="25"/>
        <v>500</v>
      </c>
      <c r="H80" s="136"/>
      <c r="I80" s="136"/>
      <c r="K80" s="114"/>
      <c r="L80" s="114"/>
      <c r="M80" s="116">
        <v>1</v>
      </c>
      <c r="N80" s="114"/>
      <c r="O80" s="114"/>
    </row>
    <row r="81" spans="1:15" ht="12.75">
      <c r="A81" s="7">
        <v>5352</v>
      </c>
      <c r="B81" s="12" t="s">
        <v>139</v>
      </c>
      <c r="C81" s="135" t="str">
        <f>_xlfn.IFERROR(VLOOKUP(A81,TB!$A$2:$D$139,3,),"0.0")</f>
        <v>0.0</v>
      </c>
      <c r="D81" s="8"/>
      <c r="E81" s="136"/>
      <c r="F81" s="136"/>
      <c r="G81" s="136" t="str">
        <f t="shared" si="25"/>
        <v>0.0</v>
      </c>
      <c r="H81" s="136"/>
      <c r="I81" s="136"/>
      <c r="K81" s="114"/>
      <c r="L81" s="114"/>
      <c r="M81" s="116">
        <v>1</v>
      </c>
      <c r="N81" s="114"/>
      <c r="O81" s="114"/>
    </row>
    <row r="82" spans="1:15" ht="12.75">
      <c r="A82" s="7">
        <v>5490</v>
      </c>
      <c r="B82" s="12" t="s">
        <v>170</v>
      </c>
      <c r="C82" s="135">
        <f>_xlfn.IFERROR(VLOOKUP(A82,TB!$A$2:$D$139,3,),"0.0")</f>
        <v>702.94</v>
      </c>
      <c r="D82" s="8"/>
      <c r="E82" s="136"/>
      <c r="F82" s="136"/>
      <c r="G82" s="136">
        <f t="shared" si="25"/>
        <v>702.94</v>
      </c>
      <c r="H82" s="136"/>
      <c r="I82" s="136"/>
      <c r="K82" s="114"/>
      <c r="L82" s="114"/>
      <c r="M82" s="116">
        <v>1</v>
      </c>
      <c r="N82" s="114"/>
      <c r="O82" s="114"/>
    </row>
    <row r="83" spans="1:15" ht="12.75">
      <c r="A83" s="12">
        <v>6608</v>
      </c>
      <c r="B83" s="12" t="s">
        <v>141</v>
      </c>
      <c r="C83" s="135" t="str">
        <f>_xlfn.IFERROR(VLOOKUP(A83,TB!$A$2:$D$139,3,),"0.0")</f>
        <v>0.0</v>
      </c>
      <c r="D83" s="8"/>
      <c r="E83" s="136"/>
      <c r="F83" s="136"/>
      <c r="G83" s="136" t="str">
        <f t="shared" si="25"/>
        <v>0.0</v>
      </c>
      <c r="H83" s="136"/>
      <c r="I83" s="136"/>
      <c r="K83" s="114"/>
      <c r="L83" s="114"/>
      <c r="M83" s="116">
        <v>1</v>
      </c>
      <c r="N83" s="114"/>
      <c r="O83" s="114"/>
    </row>
    <row r="84" spans="1:15" ht="12.75">
      <c r="A84" s="7">
        <v>5487</v>
      </c>
      <c r="B84" s="12" t="s">
        <v>178</v>
      </c>
      <c r="C84" s="135" t="str">
        <f>_xlfn.IFERROR(VLOOKUP(A84,TB!$A$2:$D$139,3,),"0.0")</f>
        <v>0.0</v>
      </c>
      <c r="D84" s="8"/>
      <c r="E84" s="136"/>
      <c r="F84" s="136"/>
      <c r="G84" s="136" t="str">
        <f t="shared" si="25"/>
        <v>0.0</v>
      </c>
      <c r="H84" s="136"/>
      <c r="I84" s="136"/>
      <c r="K84" s="114"/>
      <c r="L84" s="114"/>
      <c r="M84" s="116">
        <v>1</v>
      </c>
      <c r="N84" s="114"/>
      <c r="O84" s="114"/>
    </row>
    <row r="85" spans="1:15" ht="12.75">
      <c r="A85" s="12">
        <v>5360</v>
      </c>
      <c r="B85" s="12" t="s">
        <v>140</v>
      </c>
      <c r="C85" s="135" t="str">
        <f>_xlfn.IFERROR(VLOOKUP(A85,TB!$A$2:$D$139,3,),"0.0")</f>
        <v>0.0</v>
      </c>
      <c r="D85" s="8"/>
      <c r="E85" s="136"/>
      <c r="F85" s="136"/>
      <c r="G85" s="136" t="str">
        <f aca="true" t="shared" si="26" ref="G85">+C85</f>
        <v>0.0</v>
      </c>
      <c r="H85" s="136"/>
      <c r="I85" s="136"/>
      <c r="K85" s="114"/>
      <c r="L85" s="114"/>
      <c r="M85" s="116">
        <v>1</v>
      </c>
      <c r="N85" s="114"/>
      <c r="O85" s="114"/>
    </row>
    <row r="86" spans="1:15" ht="12.75">
      <c r="A86" s="12">
        <v>5506</v>
      </c>
      <c r="B86" s="12" t="s">
        <v>337</v>
      </c>
      <c r="C86" s="135">
        <f>_xlfn.IFERROR(VLOOKUP(A86,TB!$A$2:$D$139,3,),"0.0")</f>
        <v>12</v>
      </c>
      <c r="D86" s="8"/>
      <c r="E86" s="136"/>
      <c r="F86" s="136"/>
      <c r="G86" s="136">
        <f t="shared" si="25"/>
        <v>12</v>
      </c>
      <c r="H86" s="136"/>
      <c r="I86" s="136"/>
      <c r="K86" s="114"/>
      <c r="L86" s="114"/>
      <c r="M86" s="116">
        <v>1</v>
      </c>
      <c r="N86" s="114"/>
      <c r="O86" s="114"/>
    </row>
    <row r="87" spans="4:17" ht="13.5" thickBot="1">
      <c r="D87" s="117">
        <f>SUM(C62:C86)</f>
        <v>5431.699999999999</v>
      </c>
      <c r="E87" s="140"/>
      <c r="F87" s="140"/>
      <c r="G87" s="140"/>
      <c r="H87" s="140"/>
      <c r="I87" s="140"/>
      <c r="J87" s="13"/>
      <c r="K87" s="13"/>
      <c r="L87" s="13"/>
      <c r="M87" s="13"/>
      <c r="N87" s="13"/>
      <c r="O87" s="13"/>
      <c r="P87" s="13"/>
      <c r="Q87" s="13"/>
    </row>
    <row r="88" spans="5:9" ht="13.5" thickTop="1">
      <c r="E88" s="139"/>
      <c r="F88" s="139"/>
      <c r="G88" s="139"/>
      <c r="H88" s="139"/>
      <c r="I88" s="139"/>
    </row>
    <row r="89" spans="2:9" ht="12.75">
      <c r="B89" s="13" t="s">
        <v>147</v>
      </c>
      <c r="C89" s="8"/>
      <c r="D89" s="8"/>
      <c r="E89" s="139"/>
      <c r="F89" s="139"/>
      <c r="G89" s="139"/>
      <c r="H89" s="139"/>
      <c r="I89" s="139"/>
    </row>
    <row r="90" spans="1:14" ht="12.75">
      <c r="A90" s="7">
        <v>7803</v>
      </c>
      <c r="B90" s="12" t="s">
        <v>124</v>
      </c>
      <c r="C90" s="135">
        <f>_xlfn.IFERROR(VLOOKUP(A90,TB!$A$2:$D$139,3,),"0.0")</f>
        <v>81.28</v>
      </c>
      <c r="D90" s="8"/>
      <c r="E90" s="139"/>
      <c r="F90" s="139"/>
      <c r="G90" s="139"/>
      <c r="H90" s="139">
        <f>+C90</f>
        <v>81.28</v>
      </c>
      <c r="I90" s="139"/>
      <c r="N90" s="116">
        <v>1</v>
      </c>
    </row>
    <row r="91" spans="1:14" ht="12.75">
      <c r="A91" s="7">
        <v>7403</v>
      </c>
      <c r="B91" s="12" t="s">
        <v>125</v>
      </c>
      <c r="C91" s="135" t="str">
        <f>_xlfn.IFERROR(VLOOKUP(A91,TB!$A$2:$D$139,3,),"0.0")</f>
        <v>0.0</v>
      </c>
      <c r="D91" s="8"/>
      <c r="E91" s="139"/>
      <c r="F91" s="139"/>
      <c r="G91" s="139"/>
      <c r="H91" s="139" t="str">
        <f aca="true" t="shared" si="27" ref="H91:H95">+C91</f>
        <v>0.0</v>
      </c>
      <c r="I91" s="139"/>
      <c r="N91" s="116">
        <v>1</v>
      </c>
    </row>
    <row r="92" spans="1:14" ht="12.75">
      <c r="A92" s="7">
        <v>7404</v>
      </c>
      <c r="B92" s="12" t="s">
        <v>126</v>
      </c>
      <c r="C92" s="135" t="str">
        <f>_xlfn.IFERROR(VLOOKUP(A92,TB!$A$2:$D$139,3,),"0.0")</f>
        <v>0.0</v>
      </c>
      <c r="D92" s="8"/>
      <c r="E92" s="139"/>
      <c r="F92" s="139"/>
      <c r="G92" s="139"/>
      <c r="H92" s="139" t="str">
        <f t="shared" si="27"/>
        <v>0.0</v>
      </c>
      <c r="I92" s="139"/>
      <c r="N92" s="116">
        <v>1</v>
      </c>
    </row>
    <row r="93" spans="1:14" ht="12.75">
      <c r="A93" s="7">
        <v>7405</v>
      </c>
      <c r="B93" s="12" t="s">
        <v>250</v>
      </c>
      <c r="C93" s="135" t="str">
        <f>_xlfn.IFERROR(VLOOKUP(A93,TB!$A$2:$D$139,3,),"0.0")</f>
        <v>0.0</v>
      </c>
      <c r="D93" s="8"/>
      <c r="E93" s="139"/>
      <c r="F93" s="139"/>
      <c r="G93" s="139"/>
      <c r="H93" s="139" t="str">
        <f t="shared" si="27"/>
        <v>0.0</v>
      </c>
      <c r="I93" s="139"/>
      <c r="N93" s="116">
        <v>1</v>
      </c>
    </row>
    <row r="94" spans="1:14" ht="12.75">
      <c r="A94" s="7">
        <v>7805</v>
      </c>
      <c r="B94" s="12" t="s">
        <v>127</v>
      </c>
      <c r="C94" s="135" t="str">
        <f>_xlfn.IFERROR(VLOOKUP(A94,TB!$A$2:$D$139,3,),"0.0")</f>
        <v>0.0</v>
      </c>
      <c r="D94" s="8"/>
      <c r="E94" s="139"/>
      <c r="F94" s="139"/>
      <c r="G94" s="139"/>
      <c r="H94" s="139" t="str">
        <f t="shared" si="27"/>
        <v>0.0</v>
      </c>
      <c r="I94" s="139"/>
      <c r="N94" s="116">
        <v>1</v>
      </c>
    </row>
    <row r="95" spans="1:14" ht="12.75">
      <c r="A95" s="12">
        <v>8206</v>
      </c>
      <c r="B95" s="12" t="s">
        <v>193</v>
      </c>
      <c r="C95" s="135">
        <f>_xlfn.IFERROR(VLOOKUP(A95,TB!$A$2:$D$139,3,),"0.0")</f>
        <v>877</v>
      </c>
      <c r="D95" s="8"/>
      <c r="E95" s="139"/>
      <c r="F95" s="139"/>
      <c r="G95" s="139"/>
      <c r="H95" s="139">
        <f t="shared" si="27"/>
        <v>877</v>
      </c>
      <c r="I95" s="139"/>
      <c r="N95" s="116">
        <v>1</v>
      </c>
    </row>
    <row r="96" spans="1:14" ht="12.75">
      <c r="A96" s="12">
        <v>6612</v>
      </c>
      <c r="B96" s="12" t="s">
        <v>241</v>
      </c>
      <c r="C96" s="135" t="str">
        <f>_xlfn.IFERROR(VLOOKUP(A96,TB!$A$2:$D$139,3,),"0.0")</f>
        <v>0.0</v>
      </c>
      <c r="D96" s="8"/>
      <c r="E96" s="139">
        <f>+$C96*25%</f>
        <v>0</v>
      </c>
      <c r="F96" s="139">
        <f aca="true" t="shared" si="28" ref="F96:H106">+$C96*25%</f>
        <v>0</v>
      </c>
      <c r="G96" s="139">
        <f t="shared" si="28"/>
        <v>0</v>
      </c>
      <c r="H96" s="139">
        <f t="shared" si="28"/>
        <v>0</v>
      </c>
      <c r="I96" s="139"/>
      <c r="K96" s="116">
        <v>0.25</v>
      </c>
      <c r="L96" s="116">
        <v>0.25</v>
      </c>
      <c r="M96" s="116">
        <v>0.25</v>
      </c>
      <c r="N96" s="116">
        <v>0.25</v>
      </c>
    </row>
    <row r="97" spans="1:14" ht="12.75">
      <c r="A97" s="7">
        <v>7701</v>
      </c>
      <c r="B97" s="12" t="s">
        <v>133</v>
      </c>
      <c r="C97" s="135">
        <f>_xlfn.IFERROR(VLOOKUP(A97,TB!$A$2:$D$139,3,),"0.0")</f>
        <v>826.52</v>
      </c>
      <c r="D97" s="8"/>
      <c r="E97" s="139">
        <f>+$C97*25%</f>
        <v>206.63</v>
      </c>
      <c r="F97" s="139">
        <f t="shared" si="28"/>
        <v>206.63</v>
      </c>
      <c r="G97" s="139">
        <f t="shared" si="28"/>
        <v>206.63</v>
      </c>
      <c r="H97" s="139">
        <f t="shared" si="28"/>
        <v>206.63</v>
      </c>
      <c r="I97" s="139"/>
      <c r="K97" s="116">
        <v>0.25</v>
      </c>
      <c r="L97" s="116">
        <v>0.25</v>
      </c>
      <c r="M97" s="116">
        <v>0.25</v>
      </c>
      <c r="N97" s="116">
        <v>0.25</v>
      </c>
    </row>
    <row r="98" spans="1:14" ht="12.75">
      <c r="A98" s="7">
        <v>7502</v>
      </c>
      <c r="B98" s="12" t="s">
        <v>120</v>
      </c>
      <c r="C98" s="135">
        <f>_xlfn.IFERROR(VLOOKUP(A98,TB!$A$2:$D$139,3,),"0.0")</f>
        <v>322.8</v>
      </c>
      <c r="D98" s="8"/>
      <c r="E98" s="139">
        <f aca="true" t="shared" si="29" ref="E98:E106">+$C98*25%</f>
        <v>80.7</v>
      </c>
      <c r="F98" s="139">
        <f t="shared" si="28"/>
        <v>80.7</v>
      </c>
      <c r="G98" s="139">
        <f t="shared" si="28"/>
        <v>80.7</v>
      </c>
      <c r="H98" s="139">
        <f t="shared" si="28"/>
        <v>80.7</v>
      </c>
      <c r="I98" s="139"/>
      <c r="K98" s="116">
        <v>0.25</v>
      </c>
      <c r="L98" s="116">
        <v>0.25</v>
      </c>
      <c r="M98" s="116">
        <v>0.25</v>
      </c>
      <c r="N98" s="116">
        <v>0.25</v>
      </c>
    </row>
    <row r="99" spans="1:14" ht="12.75">
      <c r="A99" s="7">
        <v>7503</v>
      </c>
      <c r="B99" s="12" t="s">
        <v>258</v>
      </c>
      <c r="C99" s="135" t="str">
        <f>_xlfn.IFERROR(VLOOKUP(A99,TB!$A$2:$D$139,3,),"0.0")</f>
        <v>0.0</v>
      </c>
      <c r="D99" s="8"/>
      <c r="E99" s="139">
        <f t="shared" si="29"/>
        <v>0</v>
      </c>
      <c r="F99" s="139">
        <f t="shared" si="28"/>
        <v>0</v>
      </c>
      <c r="G99" s="139">
        <f t="shared" si="28"/>
        <v>0</v>
      </c>
      <c r="H99" s="139">
        <f t="shared" si="28"/>
        <v>0</v>
      </c>
      <c r="I99" s="139"/>
      <c r="K99" s="116">
        <v>0.25</v>
      </c>
      <c r="L99" s="116">
        <v>0.25</v>
      </c>
      <c r="M99" s="116">
        <v>0.25</v>
      </c>
      <c r="N99" s="116">
        <v>0.25</v>
      </c>
    </row>
    <row r="100" spans="1:14" ht="12.75">
      <c r="A100" s="7">
        <v>7101</v>
      </c>
      <c r="B100" s="12" t="s">
        <v>132</v>
      </c>
      <c r="C100" s="135">
        <f>_xlfn.IFERROR(VLOOKUP(A100,TB!$A$2:$D$139,3,),"0.0")</f>
        <v>4809.28</v>
      </c>
      <c r="D100" s="8"/>
      <c r="E100" s="139">
        <f t="shared" si="29"/>
        <v>1202.32</v>
      </c>
      <c r="F100" s="139">
        <f t="shared" si="28"/>
        <v>1202.32</v>
      </c>
      <c r="G100" s="139">
        <f t="shared" si="28"/>
        <v>1202.32</v>
      </c>
      <c r="H100" s="139">
        <f t="shared" si="28"/>
        <v>1202.32</v>
      </c>
      <c r="I100" s="139"/>
      <c r="K100" s="116">
        <v>0.25</v>
      </c>
      <c r="L100" s="116">
        <v>0.25</v>
      </c>
      <c r="M100" s="116">
        <v>0.25</v>
      </c>
      <c r="N100" s="116">
        <v>0.25</v>
      </c>
    </row>
    <row r="101" spans="1:14" ht="12.75">
      <c r="A101" s="7">
        <v>7702</v>
      </c>
      <c r="B101" s="12" t="s">
        <v>119</v>
      </c>
      <c r="C101" s="135" t="str">
        <f>_xlfn.IFERROR(VLOOKUP(A101,TB!$A$2:$D$139,3,),"0.0")</f>
        <v>0.0</v>
      </c>
      <c r="D101" s="8"/>
      <c r="E101" s="139">
        <f t="shared" si="29"/>
        <v>0</v>
      </c>
      <c r="F101" s="139">
        <f t="shared" si="28"/>
        <v>0</v>
      </c>
      <c r="G101" s="139">
        <f t="shared" si="28"/>
        <v>0</v>
      </c>
      <c r="H101" s="139">
        <f t="shared" si="28"/>
        <v>0</v>
      </c>
      <c r="I101" s="139"/>
      <c r="K101" s="116">
        <v>0.25</v>
      </c>
      <c r="L101" s="116">
        <v>0.25</v>
      </c>
      <c r="M101" s="116">
        <v>0.25</v>
      </c>
      <c r="N101" s="116">
        <v>0.25</v>
      </c>
    </row>
    <row r="102" spans="1:14" ht="12.75">
      <c r="A102" s="7">
        <v>7100</v>
      </c>
      <c r="B102" s="12" t="s">
        <v>131</v>
      </c>
      <c r="C102" s="135" t="str">
        <f>_xlfn.IFERROR(VLOOKUP(A102,TB!$A$2:$D$139,3,),"0.0")</f>
        <v>0.0</v>
      </c>
      <c r="D102" s="8"/>
      <c r="E102" s="139">
        <f t="shared" si="29"/>
        <v>0</v>
      </c>
      <c r="F102" s="139">
        <f t="shared" si="28"/>
        <v>0</v>
      </c>
      <c r="G102" s="139">
        <f t="shared" si="28"/>
        <v>0</v>
      </c>
      <c r="H102" s="139">
        <f t="shared" si="28"/>
        <v>0</v>
      </c>
      <c r="I102" s="139"/>
      <c r="K102" s="116">
        <v>0.25</v>
      </c>
      <c r="L102" s="116">
        <v>0.25</v>
      </c>
      <c r="M102" s="116">
        <v>0.25</v>
      </c>
      <c r="N102" s="116">
        <v>0.25</v>
      </c>
    </row>
    <row r="103" spans="1:14" ht="12.75">
      <c r="A103" s="7">
        <v>7501</v>
      </c>
      <c r="B103" s="12" t="s">
        <v>134</v>
      </c>
      <c r="C103" s="135">
        <f>_xlfn.IFERROR(VLOOKUP(A103,TB!$A$2:$D$139,3,),"0.0")</f>
        <v>9.75</v>
      </c>
      <c r="D103" s="8"/>
      <c r="E103" s="139">
        <f t="shared" si="29"/>
        <v>2.4375</v>
      </c>
      <c r="F103" s="139">
        <f t="shared" si="28"/>
        <v>2.4375</v>
      </c>
      <c r="G103" s="139">
        <f t="shared" si="28"/>
        <v>2.4375</v>
      </c>
      <c r="H103" s="139">
        <f t="shared" si="28"/>
        <v>2.4375</v>
      </c>
      <c r="I103" s="139"/>
      <c r="K103" s="116">
        <v>0.25</v>
      </c>
      <c r="L103" s="116">
        <v>0.25</v>
      </c>
      <c r="M103" s="116">
        <v>0.25</v>
      </c>
      <c r="N103" s="116">
        <v>0.25</v>
      </c>
    </row>
    <row r="104" spans="1:14" ht="12.75">
      <c r="A104" s="7">
        <v>7504</v>
      </c>
      <c r="B104" s="12" t="s">
        <v>121</v>
      </c>
      <c r="C104" s="135">
        <f>_xlfn.IFERROR(VLOOKUP(A104,TB!$A$2:$D$139,3,),"0.0")</f>
        <v>414.44</v>
      </c>
      <c r="D104" s="8"/>
      <c r="E104" s="139">
        <f t="shared" si="29"/>
        <v>103.61</v>
      </c>
      <c r="F104" s="139">
        <f t="shared" si="28"/>
        <v>103.61</v>
      </c>
      <c r="G104" s="139">
        <f t="shared" si="28"/>
        <v>103.61</v>
      </c>
      <c r="H104" s="139">
        <f t="shared" si="28"/>
        <v>103.61</v>
      </c>
      <c r="I104" s="139"/>
      <c r="K104" s="116">
        <v>0.25</v>
      </c>
      <c r="L104" s="116">
        <v>0.25</v>
      </c>
      <c r="M104" s="116">
        <v>0.25</v>
      </c>
      <c r="N104" s="116">
        <v>0.25</v>
      </c>
    </row>
    <row r="105" spans="1:14" ht="12.75">
      <c r="A105" s="7">
        <v>7505</v>
      </c>
      <c r="B105" s="12" t="s">
        <v>253</v>
      </c>
      <c r="C105" s="135" t="str">
        <f>_xlfn.IFERROR(VLOOKUP(A105,TB!$A$2:$D$139,3,),"0.0")</f>
        <v>0.0</v>
      </c>
      <c r="D105" s="8"/>
      <c r="E105" s="139">
        <f t="shared" si="29"/>
        <v>0</v>
      </c>
      <c r="F105" s="139">
        <f t="shared" si="28"/>
        <v>0</v>
      </c>
      <c r="G105" s="139">
        <f t="shared" si="28"/>
        <v>0</v>
      </c>
      <c r="H105" s="139">
        <f t="shared" si="28"/>
        <v>0</v>
      </c>
      <c r="I105" s="139"/>
      <c r="K105" s="116">
        <v>0.25</v>
      </c>
      <c r="L105" s="116">
        <v>0.25</v>
      </c>
      <c r="M105" s="116">
        <v>0.25</v>
      </c>
      <c r="N105" s="116">
        <v>0.25</v>
      </c>
    </row>
    <row r="106" spans="1:14" ht="12.75">
      <c r="A106" s="7">
        <v>7506</v>
      </c>
      <c r="B106" s="12" t="s">
        <v>185</v>
      </c>
      <c r="C106" s="135" t="str">
        <f>_xlfn.IFERROR(VLOOKUP(A106,TB!$A$2:$D$139,3,),"0.0")</f>
        <v>0.0</v>
      </c>
      <c r="D106" s="8"/>
      <c r="E106" s="139">
        <f t="shared" si="29"/>
        <v>0</v>
      </c>
      <c r="F106" s="139">
        <f t="shared" si="28"/>
        <v>0</v>
      </c>
      <c r="G106" s="139">
        <f t="shared" si="28"/>
        <v>0</v>
      </c>
      <c r="H106" s="139">
        <f t="shared" si="28"/>
        <v>0</v>
      </c>
      <c r="I106" s="139"/>
      <c r="K106" s="116">
        <v>0.25</v>
      </c>
      <c r="L106" s="116">
        <v>0.25</v>
      </c>
      <c r="M106" s="116">
        <v>0.25</v>
      </c>
      <c r="N106" s="116">
        <v>0.25</v>
      </c>
    </row>
    <row r="107" spans="1:14" ht="12.75">
      <c r="A107" s="7">
        <v>8205</v>
      </c>
      <c r="B107" s="12" t="s">
        <v>129</v>
      </c>
      <c r="C107" s="135" t="str">
        <f>_xlfn.IFERROR(VLOOKUP(A107,TB!$A$2:$D$139,3,),"0.0")</f>
        <v>0.0</v>
      </c>
      <c r="D107" s="8"/>
      <c r="E107" s="139"/>
      <c r="F107" s="139"/>
      <c r="G107" s="139"/>
      <c r="H107" s="139" t="str">
        <f>+C107</f>
        <v>0.0</v>
      </c>
      <c r="I107" s="139"/>
      <c r="N107" s="116">
        <v>1</v>
      </c>
    </row>
    <row r="108" spans="1:14" ht="12.75">
      <c r="A108" s="7">
        <v>6604</v>
      </c>
      <c r="B108" s="12" t="s">
        <v>138</v>
      </c>
      <c r="C108" s="135" t="str">
        <f>_xlfn.IFERROR(VLOOKUP(A108,TB!$A$2:$D$139,3,),"0.0")</f>
        <v>0.0</v>
      </c>
      <c r="D108" s="8"/>
      <c r="E108" s="139"/>
      <c r="F108" s="139"/>
      <c r="G108" s="139"/>
      <c r="H108" s="139" t="str">
        <f>+C108</f>
        <v>0.0</v>
      </c>
      <c r="I108" s="139"/>
      <c r="N108" s="116">
        <v>1</v>
      </c>
    </row>
    <row r="109" spans="1:14" ht="12.75">
      <c r="A109" s="7">
        <v>8201</v>
      </c>
      <c r="B109" s="12" t="s">
        <v>122</v>
      </c>
      <c r="C109" s="135">
        <f>_xlfn.IFERROR(VLOOKUP(A109,TB!$A$2:$D$139,3,),"0.0")</f>
        <v>906.83</v>
      </c>
      <c r="D109" s="8"/>
      <c r="E109" s="139"/>
      <c r="F109" s="139"/>
      <c r="G109" s="139"/>
      <c r="H109" s="139">
        <f aca="true" t="shared" si="30" ref="H109:H114">+C109</f>
        <v>906.83</v>
      </c>
      <c r="I109" s="139"/>
      <c r="N109" s="116">
        <v>1</v>
      </c>
    </row>
    <row r="110" spans="1:14" ht="12.75">
      <c r="A110" s="7">
        <v>7601</v>
      </c>
      <c r="B110" s="12" t="s">
        <v>128</v>
      </c>
      <c r="C110" s="135">
        <f>_xlfn.IFERROR(VLOOKUP(A110,TB!$A$2:$D$139,3,),"0.0")</f>
        <v>30</v>
      </c>
      <c r="D110" s="8"/>
      <c r="E110" s="139"/>
      <c r="F110" s="139"/>
      <c r="G110" s="139"/>
      <c r="H110" s="139">
        <f t="shared" si="30"/>
        <v>30</v>
      </c>
      <c r="I110" s="139"/>
      <c r="N110" s="116">
        <v>1</v>
      </c>
    </row>
    <row r="111" spans="1:14" ht="12.75">
      <c r="A111" s="7">
        <v>7901</v>
      </c>
      <c r="B111" s="12" t="s">
        <v>136</v>
      </c>
      <c r="C111" s="135">
        <f>_xlfn.IFERROR(VLOOKUP(A111,TB!$A$2:$D$139,3,),"0.0")</f>
        <v>308.67</v>
      </c>
      <c r="D111" s="8"/>
      <c r="E111" s="139"/>
      <c r="F111" s="139"/>
      <c r="G111" s="139"/>
      <c r="H111" s="139">
        <f t="shared" si="30"/>
        <v>308.67</v>
      </c>
      <c r="I111" s="139"/>
      <c r="N111" s="116">
        <v>1</v>
      </c>
    </row>
    <row r="112" spans="1:14" ht="12.75">
      <c r="A112" s="7">
        <v>8204</v>
      </c>
      <c r="B112" s="12" t="s">
        <v>123</v>
      </c>
      <c r="C112" s="135">
        <f>_xlfn.IFERROR(VLOOKUP(A112,TB!$A$2:$D$139,3,),"0.0")</f>
        <v>4056.81</v>
      </c>
      <c r="D112" s="8"/>
      <c r="E112" s="139"/>
      <c r="F112" s="139"/>
      <c r="G112" s="139"/>
      <c r="H112" s="139">
        <f t="shared" si="30"/>
        <v>4056.81</v>
      </c>
      <c r="I112" s="139"/>
      <c r="N112" s="116">
        <v>1</v>
      </c>
    </row>
    <row r="113" spans="1:15" ht="12.75">
      <c r="A113" s="7">
        <v>7408</v>
      </c>
      <c r="B113" s="12" t="s">
        <v>135</v>
      </c>
      <c r="C113" s="135">
        <f>_xlfn.IFERROR(VLOOKUP(A113,TB!$A$2:$D$139,3,),"0.0")</f>
        <v>139.83</v>
      </c>
      <c r="D113" s="8"/>
      <c r="E113" s="139"/>
      <c r="F113" s="139"/>
      <c r="G113" s="139"/>
      <c r="H113" s="139"/>
      <c r="I113" s="139">
        <f>+C113</f>
        <v>139.83</v>
      </c>
      <c r="N113" s="116"/>
      <c r="O113" s="116">
        <v>1</v>
      </c>
    </row>
    <row r="114" spans="1:14" ht="12.75">
      <c r="A114" s="7">
        <v>8000</v>
      </c>
      <c r="B114" s="12" t="s">
        <v>259</v>
      </c>
      <c r="C114" s="135" t="str">
        <f>_xlfn.IFERROR(VLOOKUP(A114,TB!$A$2:$D$139,3,),"0.0")</f>
        <v>0.0</v>
      </c>
      <c r="D114" s="8"/>
      <c r="E114" s="139"/>
      <c r="F114" s="139"/>
      <c r="G114" s="139"/>
      <c r="H114" s="139" t="str">
        <f t="shared" si="30"/>
        <v>0.0</v>
      </c>
      <c r="I114" s="139"/>
      <c r="N114" s="116">
        <v>1</v>
      </c>
    </row>
    <row r="115" spans="4:9" ht="13.5" thickBot="1">
      <c r="D115" s="117">
        <f>SUM(C90:C114)</f>
        <v>12783.21</v>
      </c>
      <c r="E115" s="139"/>
      <c r="F115" s="139"/>
      <c r="G115" s="139"/>
      <c r="H115" s="139"/>
      <c r="I115" s="139"/>
    </row>
    <row r="116" spans="1:9" ht="13.5" thickTop="1">
      <c r="A116" s="8"/>
      <c r="B116" s="8"/>
      <c r="C116" s="8"/>
      <c r="D116" s="8"/>
      <c r="E116" s="139"/>
      <c r="F116" s="139"/>
      <c r="G116" s="139"/>
      <c r="H116" s="139"/>
      <c r="I116" s="139"/>
    </row>
    <row r="117" spans="5:9" ht="12.75">
      <c r="E117" s="139"/>
      <c r="F117" s="139"/>
      <c r="G117" s="139"/>
      <c r="H117" s="139"/>
      <c r="I117" s="139"/>
    </row>
    <row r="118" spans="2:9" ht="12.75">
      <c r="B118" s="13" t="s">
        <v>285</v>
      </c>
      <c r="C118" s="8"/>
      <c r="D118" s="8"/>
      <c r="E118" s="139"/>
      <c r="F118" s="139"/>
      <c r="G118" s="139"/>
      <c r="H118" s="139"/>
      <c r="I118" s="139"/>
    </row>
    <row r="119" spans="1:9" ht="12.75">
      <c r="A119" s="12">
        <v>5317</v>
      </c>
      <c r="B119" s="19" t="s">
        <v>112</v>
      </c>
      <c r="C119" s="135" t="str">
        <f>_xlfn.IFERROR(VLOOKUP(A119,TB!$A$2:$D$139,3,),"0.0")</f>
        <v>0.0</v>
      </c>
      <c r="D119" s="8"/>
      <c r="E119" s="139" t="str">
        <f>+C119</f>
        <v>0.0</v>
      </c>
      <c r="F119" s="139"/>
      <c r="G119" s="139"/>
      <c r="H119" s="139"/>
      <c r="I119" s="139"/>
    </row>
    <row r="120" spans="1:9" ht="12.75">
      <c r="A120" s="12">
        <v>5302</v>
      </c>
      <c r="B120" s="12" t="s">
        <v>115</v>
      </c>
      <c r="C120" s="135">
        <f>_xlfn.IFERROR(VLOOKUP(A120,TB!$A$2:$D$139,3,),"0.0")</f>
        <v>1411</v>
      </c>
      <c r="D120" s="8"/>
      <c r="E120" s="139">
        <f aca="true" t="shared" si="31" ref="E120:E126">+C120</f>
        <v>1411</v>
      </c>
      <c r="F120" s="139"/>
      <c r="G120" s="139"/>
      <c r="H120" s="139"/>
      <c r="I120" s="139"/>
    </row>
    <row r="121" spans="1:9" ht="12.75">
      <c r="A121" s="12">
        <v>5308</v>
      </c>
      <c r="B121" s="12" t="s">
        <v>169</v>
      </c>
      <c r="C121" s="135" t="str">
        <f>_xlfn.IFERROR(VLOOKUP(A121,TB!$A$2:$D$139,3,),"0.0")</f>
        <v>0.0</v>
      </c>
      <c r="D121" s="8"/>
      <c r="E121" s="139" t="str">
        <f t="shared" si="31"/>
        <v>0.0</v>
      </c>
      <c r="F121" s="139"/>
      <c r="G121" s="139"/>
      <c r="H121" s="139"/>
      <c r="I121" s="139"/>
    </row>
    <row r="122" spans="1:9" ht="12.75">
      <c r="A122" s="12">
        <v>5321</v>
      </c>
      <c r="B122" s="12" t="s">
        <v>182</v>
      </c>
      <c r="C122" s="135" t="str">
        <f>_xlfn.IFERROR(VLOOKUP(A122,TB!$A$2:$D$139,3,),"0.0")</f>
        <v>0.0</v>
      </c>
      <c r="D122" s="8"/>
      <c r="E122" s="139" t="str">
        <f t="shared" si="31"/>
        <v>0.0</v>
      </c>
      <c r="F122" s="139"/>
      <c r="G122" s="139"/>
      <c r="H122" s="139"/>
      <c r="I122" s="139"/>
    </row>
    <row r="123" spans="1:9" ht="12.75">
      <c r="A123" s="12">
        <v>5335</v>
      </c>
      <c r="B123" s="12" t="s">
        <v>256</v>
      </c>
      <c r="C123" s="135" t="str">
        <f>_xlfn.IFERROR(VLOOKUP(A123,TB!$A$2:$D$139,3,),"0.0")</f>
        <v>0.0</v>
      </c>
      <c r="D123" s="8"/>
      <c r="E123" s="139" t="str">
        <f t="shared" si="31"/>
        <v>0.0</v>
      </c>
      <c r="F123" s="139"/>
      <c r="G123" s="139"/>
      <c r="H123" s="139"/>
      <c r="I123" s="139"/>
    </row>
    <row r="124" spans="1:9" ht="12.75">
      <c r="A124" s="7">
        <v>5330</v>
      </c>
      <c r="B124" s="12" t="s">
        <v>113</v>
      </c>
      <c r="C124" s="135" t="str">
        <f>_xlfn.IFERROR(VLOOKUP(A124,TB!$A$2:$D$139,3,),"0.0")</f>
        <v>0.0</v>
      </c>
      <c r="D124" s="8"/>
      <c r="E124" s="139" t="str">
        <f t="shared" si="31"/>
        <v>0.0</v>
      </c>
      <c r="F124" s="139"/>
      <c r="G124" s="139"/>
      <c r="H124" s="139"/>
      <c r="I124" s="139"/>
    </row>
    <row r="125" spans="1:9" ht="12.75">
      <c r="A125" s="7">
        <v>5456</v>
      </c>
      <c r="B125" s="12" t="s">
        <v>114</v>
      </c>
      <c r="C125" s="135" t="str">
        <f>_xlfn.IFERROR(VLOOKUP(A125,TB!$A$2:$D$139,3,),"0.0")</f>
        <v>0.0</v>
      </c>
      <c r="D125" s="8"/>
      <c r="E125" s="139" t="str">
        <f t="shared" si="31"/>
        <v>0.0</v>
      </c>
      <c r="F125" s="139"/>
      <c r="G125" s="139"/>
      <c r="H125" s="139"/>
      <c r="I125" s="139"/>
    </row>
    <row r="126" spans="1:9" ht="12.75">
      <c r="A126" s="7">
        <v>6900</v>
      </c>
      <c r="B126" s="12" t="s">
        <v>173</v>
      </c>
      <c r="C126" s="135" t="str">
        <f>_xlfn.IFERROR(VLOOKUP(A126,TB!$A$2:$D$139,3,),"0.0")</f>
        <v>0.0</v>
      </c>
      <c r="D126" s="8"/>
      <c r="E126" s="139" t="str">
        <f t="shared" si="31"/>
        <v>0.0</v>
      </c>
      <c r="F126" s="139"/>
      <c r="G126" s="139"/>
      <c r="H126" s="139"/>
      <c r="I126" s="139"/>
    </row>
    <row r="127" spans="4:9" ht="13.5" thickBot="1">
      <c r="D127" s="117">
        <f>SUM(C119:C126)</f>
        <v>1411</v>
      </c>
      <c r="E127" s="139"/>
      <c r="F127" s="139"/>
      <c r="G127" s="139"/>
      <c r="H127" s="139"/>
      <c r="I127" s="139"/>
    </row>
    <row r="128" spans="5:9" ht="13.5" thickTop="1">
      <c r="E128" s="137"/>
      <c r="F128" s="137"/>
      <c r="G128" s="137"/>
      <c r="H128" s="137"/>
      <c r="I128" s="137"/>
    </row>
    <row r="129" spans="5:9" s="7" customFormat="1" ht="12.75">
      <c r="E129" s="137"/>
      <c r="F129" s="137"/>
      <c r="G129" s="137"/>
      <c r="H129" s="137"/>
      <c r="I129" s="137"/>
    </row>
    <row r="130" spans="4:9" s="7" customFormat="1" ht="13.5" thickBot="1">
      <c r="D130" s="123">
        <f>SUM(D1:D128)</f>
        <v>85429.15</v>
      </c>
      <c r="E130" s="138">
        <f aca="true" t="shared" si="32" ref="E130:I130">SUM(E1:E128)</f>
        <v>42455.1475</v>
      </c>
      <c r="F130" s="138">
        <f t="shared" si="32"/>
        <v>27950.487500000003</v>
      </c>
      <c r="G130" s="138">
        <f t="shared" si="32"/>
        <v>7027.397499999998</v>
      </c>
      <c r="H130" s="138">
        <f t="shared" si="32"/>
        <v>7856.2875</v>
      </c>
      <c r="I130" s="138">
        <f t="shared" si="32"/>
        <v>139.83</v>
      </c>
    </row>
    <row r="131" spans="4:9" s="7" customFormat="1" ht="13.5" thickTop="1">
      <c r="D131" s="38">
        <f>SUM(E130:I130)-D130</f>
        <v>0</v>
      </c>
      <c r="E131" s="137"/>
      <c r="F131" s="137"/>
      <c r="G131" s="137"/>
      <c r="H131" s="137"/>
      <c r="I131" s="137"/>
    </row>
    <row r="132" spans="5:9" s="7" customFormat="1" ht="12.75">
      <c r="E132" s="137"/>
      <c r="F132" s="137"/>
      <c r="G132" s="137"/>
      <c r="H132" s="137"/>
      <c r="I132" s="137"/>
    </row>
    <row r="133" spans="5:9" s="7" customFormat="1" ht="12.75">
      <c r="E133" s="137"/>
      <c r="F133" s="137"/>
      <c r="G133" s="137"/>
      <c r="H133" s="137"/>
      <c r="I133" s="137"/>
    </row>
    <row r="134" spans="5:9" s="7" customFormat="1" ht="12.75">
      <c r="E134" s="137"/>
      <c r="F134" s="137"/>
      <c r="G134" s="137"/>
      <c r="H134" s="137"/>
      <c r="I134" s="137"/>
    </row>
    <row r="135" spans="5:9" s="7" customFormat="1" ht="12.75">
      <c r="E135" s="137"/>
      <c r="F135" s="137"/>
      <c r="G135" s="137"/>
      <c r="H135" s="137"/>
      <c r="I135" s="137"/>
    </row>
    <row r="136" spans="5:9" s="7" customFormat="1" ht="12.75">
      <c r="E136" s="137"/>
      <c r="F136" s="137"/>
      <c r="G136" s="137"/>
      <c r="H136" s="137"/>
      <c r="I136" s="137"/>
    </row>
    <row r="137" spans="5:9" s="7" customFormat="1" ht="12.75">
      <c r="E137" s="137"/>
      <c r="F137" s="137"/>
      <c r="G137" s="137"/>
      <c r="H137" s="137"/>
      <c r="I137" s="137"/>
    </row>
    <row r="138" spans="5:9" s="7" customFormat="1" ht="12.75">
      <c r="E138" s="137"/>
      <c r="F138" s="137"/>
      <c r="G138" s="137"/>
      <c r="H138" s="137"/>
      <c r="I138" s="137"/>
    </row>
    <row r="139" spans="5:9" s="7" customFormat="1" ht="12.75">
      <c r="E139" s="137"/>
      <c r="F139" s="137"/>
      <c r="G139" s="137"/>
      <c r="H139" s="137"/>
      <c r="I139" s="137"/>
    </row>
    <row r="140" spans="5:9" s="7" customFormat="1" ht="12.75">
      <c r="E140" s="137"/>
      <c r="F140" s="137"/>
      <c r="G140" s="137"/>
      <c r="H140" s="137"/>
      <c r="I140" s="137"/>
    </row>
    <row r="141" spans="5:9" s="7" customFormat="1" ht="12.75">
      <c r="E141" s="137"/>
      <c r="F141" s="137"/>
      <c r="G141" s="137"/>
      <c r="H141" s="137"/>
      <c r="I141" s="137"/>
    </row>
    <row r="142" spans="5:9" s="7" customFormat="1" ht="12.75">
      <c r="E142" s="137"/>
      <c r="F142" s="137"/>
      <c r="G142" s="137"/>
      <c r="H142" s="137"/>
      <c r="I142" s="137"/>
    </row>
    <row r="143" spans="5:9" s="7" customFormat="1" ht="12.75">
      <c r="E143" s="137"/>
      <c r="F143" s="137"/>
      <c r="G143" s="137"/>
      <c r="H143" s="137"/>
      <c r="I143" s="137"/>
    </row>
    <row r="144" spans="5:9" s="7" customFormat="1" ht="12.75">
      <c r="E144" s="137"/>
      <c r="F144" s="137"/>
      <c r="G144" s="137"/>
      <c r="H144" s="137"/>
      <c r="I144" s="137"/>
    </row>
    <row r="145" spans="5:9" s="7" customFormat="1" ht="12.75">
      <c r="E145" s="137"/>
      <c r="F145" s="137"/>
      <c r="G145" s="137"/>
      <c r="H145" s="137"/>
      <c r="I145" s="137"/>
    </row>
    <row r="146" spans="5:9" s="7" customFormat="1" ht="12.75">
      <c r="E146" s="137"/>
      <c r="F146" s="137"/>
      <c r="G146" s="137"/>
      <c r="H146" s="137"/>
      <c r="I146" s="137"/>
    </row>
    <row r="147" spans="5:9" s="7" customFormat="1" ht="12.75">
      <c r="E147" s="137"/>
      <c r="F147" s="137"/>
      <c r="G147" s="137"/>
      <c r="H147" s="137"/>
      <c r="I147" s="137"/>
    </row>
    <row r="148" spans="5:9" s="7" customFormat="1" ht="12.75">
      <c r="E148" s="137"/>
      <c r="F148" s="137"/>
      <c r="G148" s="137"/>
      <c r="H148" s="137"/>
      <c r="I148" s="137"/>
    </row>
    <row r="149" spans="5:9" s="7" customFormat="1" ht="12.75">
      <c r="E149" s="137"/>
      <c r="F149" s="137"/>
      <c r="G149" s="137"/>
      <c r="H149" s="137"/>
      <c r="I149" s="137"/>
    </row>
    <row r="150" spans="5:9" s="7" customFormat="1" ht="12.75">
      <c r="E150" s="137"/>
      <c r="F150" s="137"/>
      <c r="G150" s="137"/>
      <c r="H150" s="137"/>
      <c r="I150" s="137"/>
    </row>
    <row r="151" spans="5:9" s="7" customFormat="1" ht="12.75">
      <c r="E151" s="137"/>
      <c r="F151" s="137"/>
      <c r="G151" s="137"/>
      <c r="H151" s="137"/>
      <c r="I151" s="137"/>
    </row>
    <row r="152" spans="5:9" s="7" customFormat="1" ht="12.75">
      <c r="E152" s="137"/>
      <c r="F152" s="137"/>
      <c r="G152" s="137"/>
      <c r="H152" s="137"/>
      <c r="I152" s="137"/>
    </row>
    <row r="153" spans="5:9" s="7" customFormat="1" ht="12.75">
      <c r="E153" s="137"/>
      <c r="F153" s="137"/>
      <c r="G153" s="137"/>
      <c r="H153" s="137"/>
      <c r="I153" s="137"/>
    </row>
    <row r="154" spans="5:9" s="7" customFormat="1" ht="12.75">
      <c r="E154" s="137"/>
      <c r="F154" s="137"/>
      <c r="G154" s="137"/>
      <c r="H154" s="137"/>
      <c r="I154" s="137"/>
    </row>
    <row r="155" spans="5:9" s="7" customFormat="1" ht="12.75">
      <c r="E155" s="137"/>
      <c r="F155" s="137"/>
      <c r="G155" s="137"/>
      <c r="H155" s="137"/>
      <c r="I155" s="137"/>
    </row>
    <row r="156" spans="5:9" s="7" customFormat="1" ht="12.75">
      <c r="E156" s="137"/>
      <c r="F156" s="137"/>
      <c r="G156" s="137"/>
      <c r="H156" s="137"/>
      <c r="I156" s="137"/>
    </row>
    <row r="157" spans="5:9" s="7" customFormat="1" ht="12.75">
      <c r="E157" s="137"/>
      <c r="F157" s="137"/>
      <c r="G157" s="137"/>
      <c r="H157" s="137"/>
      <c r="I157" s="137"/>
    </row>
    <row r="158" spans="5:9" s="7" customFormat="1" ht="12.75">
      <c r="E158" s="137"/>
      <c r="F158" s="137"/>
      <c r="G158" s="137"/>
      <c r="H158" s="137"/>
      <c r="I158" s="137"/>
    </row>
    <row r="159" spans="5:9" s="7" customFormat="1" ht="12.75">
      <c r="E159" s="137"/>
      <c r="F159" s="137"/>
      <c r="G159" s="137"/>
      <c r="H159" s="137"/>
      <c r="I159" s="137"/>
    </row>
    <row r="160" spans="5:9" s="7" customFormat="1" ht="12.75">
      <c r="E160" s="137"/>
      <c r="F160" s="137"/>
      <c r="G160" s="137"/>
      <c r="H160" s="137"/>
      <c r="I160" s="137"/>
    </row>
    <row r="161" spans="5:9" s="7" customFormat="1" ht="12.75">
      <c r="E161" s="137"/>
      <c r="F161" s="137"/>
      <c r="G161" s="137"/>
      <c r="H161" s="137"/>
      <c r="I161" s="137"/>
    </row>
    <row r="162" spans="5:9" s="7" customFormat="1" ht="12.75">
      <c r="E162" s="137"/>
      <c r="F162" s="137"/>
      <c r="G162" s="137"/>
      <c r="H162" s="137"/>
      <c r="I162" s="137"/>
    </row>
    <row r="163" spans="5:9" s="7" customFormat="1" ht="12.75">
      <c r="E163" s="137"/>
      <c r="F163" s="137"/>
      <c r="G163" s="137"/>
      <c r="H163" s="137"/>
      <c r="I163" s="137"/>
    </row>
    <row r="164" spans="5:9" s="7" customFormat="1" ht="12.75">
      <c r="E164" s="137"/>
      <c r="F164" s="137"/>
      <c r="G164" s="137"/>
      <c r="H164" s="137"/>
      <c r="I164" s="137"/>
    </row>
    <row r="165" spans="5:9" s="7" customFormat="1" ht="12.75">
      <c r="E165" s="137"/>
      <c r="F165" s="137"/>
      <c r="G165" s="137"/>
      <c r="H165" s="137"/>
      <c r="I165" s="137"/>
    </row>
    <row r="166" spans="5:9" s="7" customFormat="1" ht="12.75">
      <c r="E166" s="137"/>
      <c r="F166" s="137"/>
      <c r="G166" s="137"/>
      <c r="H166" s="137"/>
      <c r="I166" s="137"/>
    </row>
    <row r="167" spans="5:9" s="7" customFormat="1" ht="12.75">
      <c r="E167" s="137"/>
      <c r="F167" s="137"/>
      <c r="G167" s="137"/>
      <c r="H167" s="137"/>
      <c r="I167" s="137"/>
    </row>
    <row r="168" spans="5:9" s="7" customFormat="1" ht="12.75">
      <c r="E168" s="137"/>
      <c r="F168" s="137"/>
      <c r="G168" s="137"/>
      <c r="H168" s="137"/>
      <c r="I168" s="137"/>
    </row>
    <row r="169" spans="5:9" s="7" customFormat="1" ht="12.75">
      <c r="E169" s="137"/>
      <c r="F169" s="137"/>
      <c r="G169" s="137"/>
      <c r="H169" s="137"/>
      <c r="I169" s="137"/>
    </row>
    <row r="170" spans="5:9" s="7" customFormat="1" ht="12.75">
      <c r="E170" s="137"/>
      <c r="F170" s="137"/>
      <c r="G170" s="137"/>
      <c r="H170" s="137"/>
      <c r="I170" s="137"/>
    </row>
    <row r="171" spans="5:9" s="7" customFormat="1" ht="12.75">
      <c r="E171" s="137"/>
      <c r="F171" s="137"/>
      <c r="G171" s="137"/>
      <c r="H171" s="137"/>
      <c r="I171" s="137"/>
    </row>
    <row r="172" spans="5:9" s="7" customFormat="1" ht="12.75">
      <c r="E172" s="137"/>
      <c r="F172" s="137"/>
      <c r="G172" s="137"/>
      <c r="H172" s="137"/>
      <c r="I172" s="137"/>
    </row>
    <row r="173" spans="5:9" s="7" customFormat="1" ht="12.75">
      <c r="E173" s="137"/>
      <c r="F173" s="137"/>
      <c r="G173" s="137"/>
      <c r="H173" s="137"/>
      <c r="I173" s="137"/>
    </row>
    <row r="174" spans="5:9" s="7" customFormat="1" ht="12.75">
      <c r="E174" s="137"/>
      <c r="F174" s="137"/>
      <c r="G174" s="137"/>
      <c r="H174" s="137"/>
      <c r="I174" s="137"/>
    </row>
    <row r="175" spans="5:9" s="7" customFormat="1" ht="12.75">
      <c r="E175" s="137"/>
      <c r="F175" s="137"/>
      <c r="G175" s="137"/>
      <c r="H175" s="137"/>
      <c r="I175" s="137"/>
    </row>
    <row r="176" spans="5:9" s="7" customFormat="1" ht="12.75">
      <c r="E176" s="137"/>
      <c r="F176" s="137"/>
      <c r="G176" s="137"/>
      <c r="H176" s="137"/>
      <c r="I176" s="137"/>
    </row>
    <row r="177" spans="5:9" s="7" customFormat="1" ht="12.75">
      <c r="E177" s="137"/>
      <c r="F177" s="137"/>
      <c r="G177" s="137"/>
      <c r="H177" s="137"/>
      <c r="I177" s="137"/>
    </row>
    <row r="178" spans="5:9" s="7" customFormat="1" ht="12.75">
      <c r="E178" s="137"/>
      <c r="F178" s="137"/>
      <c r="G178" s="137"/>
      <c r="H178" s="137"/>
      <c r="I178" s="137"/>
    </row>
    <row r="179" spans="5:9" s="7" customFormat="1" ht="12.75">
      <c r="E179" s="137"/>
      <c r="F179" s="137"/>
      <c r="G179" s="137"/>
      <c r="H179" s="137"/>
      <c r="I179" s="137"/>
    </row>
    <row r="180" spans="5:9" s="7" customFormat="1" ht="12.75">
      <c r="E180" s="137"/>
      <c r="F180" s="137"/>
      <c r="G180" s="137"/>
      <c r="H180" s="137"/>
      <c r="I180" s="137"/>
    </row>
    <row r="181" spans="5:9" s="7" customFormat="1" ht="12.75">
      <c r="E181" s="137"/>
      <c r="F181" s="137"/>
      <c r="G181" s="137"/>
      <c r="H181" s="137"/>
      <c r="I181" s="137"/>
    </row>
  </sheetData>
  <mergeCells count="1"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2"/>
  <sheetViews>
    <sheetView workbookViewId="0" topLeftCell="A1">
      <selection activeCell="A3" sqref="A3"/>
    </sheetView>
  </sheetViews>
  <sheetFormatPr defaultColWidth="9.140625" defaultRowHeight="12.75"/>
  <cols>
    <col min="1" max="1" width="31.28125" style="71" bestFit="1" customWidth="1"/>
    <col min="2" max="2" width="31.28125" style="106" customWidth="1"/>
    <col min="3" max="3" width="15.421875" style="70" customWidth="1"/>
    <col min="4" max="4" width="13.57421875" style="70" customWidth="1"/>
    <col min="5" max="5" width="14.140625" style="70" bestFit="1" customWidth="1"/>
    <col min="6" max="7" width="15.421875" style="70" bestFit="1" customWidth="1"/>
    <col min="8" max="8" width="8.57421875" style="70" bestFit="1" customWidth="1"/>
    <col min="9" max="9" width="8.7109375" style="70" bestFit="1" customWidth="1"/>
    <col min="10" max="10" width="9.140625" style="70" customWidth="1"/>
    <col min="11" max="11" width="11.28125" style="71" bestFit="1" customWidth="1"/>
    <col min="12" max="13" width="12.28125" style="71" bestFit="1" customWidth="1"/>
    <col min="14" max="14" width="11.28125" style="71" bestFit="1" customWidth="1"/>
    <col min="15" max="16384" width="9.140625" style="71" customWidth="1"/>
  </cols>
  <sheetData>
    <row r="1" spans="1:9" ht="12.75">
      <c r="A1" s="66" t="s">
        <v>263</v>
      </c>
      <c r="B1" s="67"/>
      <c r="C1" s="68"/>
      <c r="D1" s="68"/>
      <c r="E1" s="68"/>
      <c r="F1" s="68"/>
      <c r="G1" s="68"/>
      <c r="H1" s="68"/>
      <c r="I1" s="69"/>
    </row>
    <row r="2" spans="1:9" ht="12.75">
      <c r="A2" s="72" t="s">
        <v>264</v>
      </c>
      <c r="B2" s="73"/>
      <c r="C2" s="74"/>
      <c r="D2" s="74"/>
      <c r="E2" s="74"/>
      <c r="F2" s="74"/>
      <c r="G2" s="74"/>
      <c r="H2" s="74"/>
      <c r="I2" s="75"/>
    </row>
    <row r="3" spans="1:9" ht="38.25">
      <c r="A3" s="76" t="s">
        <v>265</v>
      </c>
      <c r="B3" s="77"/>
      <c r="C3" s="78" t="s">
        <v>260</v>
      </c>
      <c r="D3" s="78" t="s">
        <v>266</v>
      </c>
      <c r="E3" s="78" t="s">
        <v>267</v>
      </c>
      <c r="F3" s="79" t="s">
        <v>261</v>
      </c>
      <c r="G3" s="79" t="s">
        <v>262</v>
      </c>
      <c r="H3" s="79" t="s">
        <v>310</v>
      </c>
      <c r="I3" s="80"/>
    </row>
    <row r="4" spans="1:9" ht="12.75">
      <c r="A4" s="81"/>
      <c r="B4" s="82"/>
      <c r="C4" s="83"/>
      <c r="D4" s="83"/>
      <c r="E4" s="83"/>
      <c r="F4" s="83"/>
      <c r="G4" s="83"/>
      <c r="H4" s="84"/>
      <c r="I4" s="85"/>
    </row>
    <row r="5" spans="1:10" s="91" customFormat="1" ht="12.75">
      <c r="A5" s="86" t="s">
        <v>268</v>
      </c>
      <c r="B5" s="87"/>
      <c r="C5" s="88">
        <v>0.25</v>
      </c>
      <c r="D5" s="88">
        <v>0.25</v>
      </c>
      <c r="E5" s="88">
        <v>0.25</v>
      </c>
      <c r="F5" s="88">
        <v>0.25</v>
      </c>
      <c r="G5" s="88"/>
      <c r="H5" s="88">
        <f>SUM(C5:G5)</f>
        <v>1</v>
      </c>
      <c r="I5" s="89"/>
      <c r="J5" s="90"/>
    </row>
    <row r="6" spans="1:10" s="91" customFormat="1" ht="12.75">
      <c r="A6" s="86" t="s">
        <v>269</v>
      </c>
      <c r="B6" s="87"/>
      <c r="C6" s="88">
        <v>0.25</v>
      </c>
      <c r="D6" s="88">
        <v>0.25</v>
      </c>
      <c r="E6" s="88">
        <v>0.25</v>
      </c>
      <c r="F6" s="88">
        <v>0.25</v>
      </c>
      <c r="G6" s="88"/>
      <c r="H6" s="88">
        <f aca="true" t="shared" si="0" ref="H6:H20">SUM(C6:G6)</f>
        <v>1</v>
      </c>
      <c r="I6" s="89"/>
      <c r="J6" s="90"/>
    </row>
    <row r="7" spans="1:9" ht="12.75">
      <c r="A7" s="86" t="s">
        <v>270</v>
      </c>
      <c r="B7" s="87"/>
      <c r="C7" s="92">
        <v>0.2</v>
      </c>
      <c r="D7" s="92">
        <v>0.2</v>
      </c>
      <c r="E7" s="92">
        <v>0.2</v>
      </c>
      <c r="F7" s="92">
        <v>0.2</v>
      </c>
      <c r="G7" s="92">
        <v>0.2</v>
      </c>
      <c r="H7" s="88">
        <f t="shared" si="0"/>
        <v>1</v>
      </c>
      <c r="I7" s="93"/>
    </row>
    <row r="8" spans="1:9" ht="12.75">
      <c r="A8" s="86" t="s">
        <v>271</v>
      </c>
      <c r="B8" s="87"/>
      <c r="C8" s="92">
        <v>1</v>
      </c>
      <c r="D8" s="92"/>
      <c r="E8" s="92"/>
      <c r="F8" s="92"/>
      <c r="G8" s="88"/>
      <c r="H8" s="88">
        <f t="shared" si="0"/>
        <v>1</v>
      </c>
      <c r="I8" s="93"/>
    </row>
    <row r="9" spans="1:9" ht="12.75">
      <c r="A9" s="86" t="s">
        <v>272</v>
      </c>
      <c r="B9" s="87"/>
      <c r="C9" s="92">
        <v>0.25</v>
      </c>
      <c r="D9" s="92"/>
      <c r="E9" s="92">
        <v>0.5</v>
      </c>
      <c r="F9" s="92">
        <v>0.25</v>
      </c>
      <c r="G9" s="88"/>
      <c r="H9" s="88">
        <f t="shared" si="0"/>
        <v>1</v>
      </c>
      <c r="I9" s="93"/>
    </row>
    <row r="10" spans="1:9" ht="12.75">
      <c r="A10" s="86" t="s">
        <v>273</v>
      </c>
      <c r="B10" s="87"/>
      <c r="C10" s="92">
        <v>0.4</v>
      </c>
      <c r="D10" s="94">
        <v>0.4</v>
      </c>
      <c r="E10" s="94"/>
      <c r="F10" s="94">
        <v>0.2</v>
      </c>
      <c r="G10" s="88"/>
      <c r="H10" s="88">
        <f t="shared" si="0"/>
        <v>1</v>
      </c>
      <c r="I10" s="95"/>
    </row>
    <row r="11" spans="1:9" ht="12.75">
      <c r="A11" s="86" t="s">
        <v>274</v>
      </c>
      <c r="B11" s="87"/>
      <c r="C11" s="94"/>
      <c r="D11" s="92">
        <v>1</v>
      </c>
      <c r="E11" s="94"/>
      <c r="F11" s="94"/>
      <c r="G11" s="88"/>
      <c r="H11" s="88">
        <f t="shared" si="0"/>
        <v>1</v>
      </c>
      <c r="I11" s="95"/>
    </row>
    <row r="12" spans="1:10" s="99" customFormat="1" ht="12.75">
      <c r="A12" s="86" t="s">
        <v>275</v>
      </c>
      <c r="B12" s="87"/>
      <c r="C12" s="88">
        <v>0.5</v>
      </c>
      <c r="D12" s="96"/>
      <c r="E12" s="96"/>
      <c r="F12" s="96">
        <v>0.5</v>
      </c>
      <c r="G12" s="88"/>
      <c r="H12" s="88">
        <f t="shared" si="0"/>
        <v>1</v>
      </c>
      <c r="I12" s="97"/>
      <c r="J12" s="98"/>
    </row>
    <row r="13" spans="1:10" s="99" customFormat="1" ht="12.75">
      <c r="A13" s="86" t="s">
        <v>276</v>
      </c>
      <c r="B13" s="87"/>
      <c r="C13" s="88">
        <v>1</v>
      </c>
      <c r="D13" s="96"/>
      <c r="E13" s="96"/>
      <c r="F13" s="96"/>
      <c r="G13" s="88"/>
      <c r="H13" s="88">
        <f t="shared" si="0"/>
        <v>1</v>
      </c>
      <c r="I13" s="97"/>
      <c r="J13" s="98"/>
    </row>
    <row r="14" spans="1:9" ht="12.75">
      <c r="A14" s="86" t="s">
        <v>277</v>
      </c>
      <c r="B14" s="100"/>
      <c r="C14" s="94"/>
      <c r="D14" s="94"/>
      <c r="E14" s="92">
        <v>0.8</v>
      </c>
      <c r="F14" s="94">
        <v>0.2</v>
      </c>
      <c r="G14" s="88"/>
      <c r="H14" s="88">
        <f t="shared" si="0"/>
        <v>1</v>
      </c>
      <c r="I14" s="95"/>
    </row>
    <row r="15" spans="1:9" ht="12.75">
      <c r="A15" s="101" t="s">
        <v>278</v>
      </c>
      <c r="B15" s="102"/>
      <c r="C15" s="94"/>
      <c r="D15" s="92"/>
      <c r="E15" s="92">
        <v>1</v>
      </c>
      <c r="F15" s="94"/>
      <c r="G15" s="88"/>
      <c r="H15" s="88">
        <f t="shared" si="0"/>
        <v>1</v>
      </c>
      <c r="I15" s="95"/>
    </row>
    <row r="16" spans="1:9" ht="12.75">
      <c r="A16" s="86" t="s">
        <v>279</v>
      </c>
      <c r="B16" s="100"/>
      <c r="C16" s="103"/>
      <c r="D16" s="92">
        <v>1</v>
      </c>
      <c r="E16" s="103"/>
      <c r="F16" s="103"/>
      <c r="G16" s="88"/>
      <c r="H16" s="88">
        <f t="shared" si="0"/>
        <v>1</v>
      </c>
      <c r="I16" s="104"/>
    </row>
    <row r="17" spans="1:9" ht="12.75">
      <c r="A17" s="86"/>
      <c r="B17" s="87"/>
      <c r="C17" s="92"/>
      <c r="D17" s="92"/>
      <c r="E17" s="103"/>
      <c r="F17" s="103"/>
      <c r="G17" s="88"/>
      <c r="H17" s="88"/>
      <c r="I17" s="104"/>
    </row>
    <row r="18" spans="1:9" ht="12.75">
      <c r="A18" s="86" t="s">
        <v>280</v>
      </c>
      <c r="B18" s="100"/>
      <c r="C18" s="92">
        <v>0.5</v>
      </c>
      <c r="D18" s="92">
        <v>0.5</v>
      </c>
      <c r="E18" s="103"/>
      <c r="F18" s="103"/>
      <c r="G18" s="88"/>
      <c r="H18" s="88">
        <f t="shared" si="0"/>
        <v>1</v>
      </c>
      <c r="I18" s="104"/>
    </row>
    <row r="19" spans="1:9" ht="12.75">
      <c r="A19" s="105"/>
      <c r="B19" s="87"/>
      <c r="C19" s="103"/>
      <c r="D19" s="103"/>
      <c r="E19" s="103"/>
      <c r="F19" s="103"/>
      <c r="G19" s="88"/>
      <c r="H19" s="88"/>
      <c r="I19" s="104"/>
    </row>
    <row r="20" spans="1:9" ht="12.75">
      <c r="A20" s="71" t="s">
        <v>281</v>
      </c>
      <c r="C20" s="92">
        <v>0.25</v>
      </c>
      <c r="D20" s="92">
        <v>0.25</v>
      </c>
      <c r="E20" s="92">
        <v>0.25</v>
      </c>
      <c r="F20" s="92">
        <v>0.25</v>
      </c>
      <c r="G20" s="92"/>
      <c r="H20" s="88">
        <f t="shared" si="0"/>
        <v>1</v>
      </c>
      <c r="I20" s="104"/>
    </row>
    <row r="21" spans="1:9" ht="12.75">
      <c r="A21" s="107"/>
      <c r="B21" s="108"/>
      <c r="C21" s="109"/>
      <c r="D21" s="109"/>
      <c r="E21" s="109"/>
      <c r="F21" s="109"/>
      <c r="G21" s="109"/>
      <c r="H21" s="110"/>
      <c r="I21" s="111"/>
    </row>
    <row r="22" ht="12.75">
      <c r="H22" s="98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567"/>
  <sheetViews>
    <sheetView zoomScale="90" zoomScaleNormal="90" workbookViewId="0" topLeftCell="A1">
      <selection activeCell="D143" sqref="D143"/>
    </sheetView>
  </sheetViews>
  <sheetFormatPr defaultColWidth="9.140625" defaultRowHeight="16.5" customHeight="1"/>
  <cols>
    <col min="1" max="1" width="5.57421875" style="1" bestFit="1" customWidth="1"/>
    <col min="2" max="2" width="35.57421875" style="1" customWidth="1"/>
    <col min="3" max="3" width="14.7109375" style="5" bestFit="1" customWidth="1"/>
    <col min="4" max="4" width="14.57421875" style="5" bestFit="1" customWidth="1"/>
    <col min="5" max="5" width="16.57421875" style="1" customWidth="1"/>
    <col min="6" max="6" width="12.140625" style="1" bestFit="1" customWidth="1"/>
    <col min="7" max="16384" width="9.140625" style="1" customWidth="1"/>
  </cols>
  <sheetData>
    <row r="1" spans="3:6" ht="16.5" customHeight="1">
      <c r="C1" s="1"/>
      <c r="D1" s="1"/>
      <c r="E1" s="44" t="s">
        <v>188</v>
      </c>
      <c r="F1" s="41">
        <v>192690.04</v>
      </c>
    </row>
    <row r="2" spans="1:6" s="6" customFormat="1" ht="16.5" customHeight="1">
      <c r="A2">
        <v>30</v>
      </c>
      <c r="B2" t="s">
        <v>33</v>
      </c>
      <c r="C2">
        <v>10248</v>
      </c>
      <c r="D2"/>
      <c r="E2"/>
      <c r="F2" s="42">
        <f>+E143</f>
        <v>192690.0400000001</v>
      </c>
    </row>
    <row r="3" spans="1:7" s="6" customFormat="1" ht="16.5" customHeight="1">
      <c r="A3">
        <v>31</v>
      </c>
      <c r="B3" t="s">
        <v>34</v>
      </c>
      <c r="C3"/>
      <c r="D3">
        <v>6239</v>
      </c>
      <c r="E3"/>
      <c r="F3" s="43">
        <f>+F1-F2</f>
        <v>0</v>
      </c>
      <c r="G3" s="1" t="s">
        <v>330</v>
      </c>
    </row>
    <row r="4" spans="1:6" s="6" customFormat="1" ht="16.5" customHeight="1">
      <c r="A4">
        <v>40</v>
      </c>
      <c r="B4" t="s">
        <v>35</v>
      </c>
      <c r="C4">
        <v>16845.2</v>
      </c>
      <c r="D4"/>
      <c r="E4"/>
      <c r="F4"/>
    </row>
    <row r="5" spans="1:6" s="6" customFormat="1" ht="16.5" customHeight="1">
      <c r="A5">
        <v>41</v>
      </c>
      <c r="B5" t="s">
        <v>36</v>
      </c>
      <c r="C5"/>
      <c r="D5">
        <v>12087</v>
      </c>
      <c r="E5"/>
      <c r="F5"/>
    </row>
    <row r="6" spans="1:6" s="6" customFormat="1" ht="16.5" customHeight="1">
      <c r="A6">
        <v>1001</v>
      </c>
      <c r="B6" t="s">
        <v>37</v>
      </c>
      <c r="C6">
        <v>5335.89</v>
      </c>
      <c r="D6"/>
      <c r="E6" s="8"/>
      <c r="F6"/>
    </row>
    <row r="7" spans="1:6" s="6" customFormat="1" ht="16.5" customHeight="1">
      <c r="A7">
        <v>1100</v>
      </c>
      <c r="B7" t="s">
        <v>38</v>
      </c>
      <c r="C7">
        <v>9448.77</v>
      </c>
      <c r="D7"/>
      <c r="E7"/>
      <c r="F7"/>
    </row>
    <row r="8" spans="1:6" s="6" customFormat="1" ht="16.5" customHeight="1">
      <c r="A8">
        <v>1103</v>
      </c>
      <c r="B8" t="s">
        <v>39</v>
      </c>
      <c r="C8">
        <v>45978.06</v>
      </c>
      <c r="D8"/>
      <c r="E8"/>
      <c r="F8"/>
    </row>
    <row r="9" spans="1:6" s="6" customFormat="1" ht="16.5" customHeight="1">
      <c r="A9">
        <v>1240</v>
      </c>
      <c r="B9" t="s">
        <v>40</v>
      </c>
      <c r="C9">
        <v>183148.39</v>
      </c>
      <c r="D9"/>
      <c r="E9"/>
      <c r="F9"/>
    </row>
    <row r="10" spans="1:6" s="6" customFormat="1" ht="16.5" customHeight="1">
      <c r="A10">
        <v>1280</v>
      </c>
      <c r="B10" t="s">
        <v>47</v>
      </c>
      <c r="C10">
        <v>469940.78</v>
      </c>
      <c r="D10"/>
      <c r="E10"/>
      <c r="F10"/>
    </row>
    <row r="11" spans="1:6" s="6" customFormat="1" ht="16.5" customHeight="1">
      <c r="A11">
        <v>1281</v>
      </c>
      <c r="B11" t="s">
        <v>48</v>
      </c>
      <c r="C11"/>
      <c r="D11">
        <v>1726.5</v>
      </c>
      <c r="E11"/>
      <c r="F11"/>
    </row>
    <row r="12" spans="1:6" s="6" customFormat="1" ht="16.5" customHeight="1">
      <c r="A12">
        <v>2100</v>
      </c>
      <c r="B12" t="s">
        <v>41</v>
      </c>
      <c r="C12"/>
      <c r="D12">
        <v>37339.61</v>
      </c>
      <c r="E12"/>
      <c r="F12"/>
    </row>
    <row r="13" spans="1:6" s="6" customFormat="1" ht="16.5" customHeight="1">
      <c r="A13">
        <v>2109</v>
      </c>
      <c r="B13" t="s">
        <v>42</v>
      </c>
      <c r="C13"/>
      <c r="D13">
        <v>21879.2</v>
      </c>
      <c r="E13"/>
      <c r="F13"/>
    </row>
    <row r="14" spans="1:6" s="6" customFormat="1" ht="16.5" customHeight="1">
      <c r="A14">
        <v>2200</v>
      </c>
      <c r="B14" t="s">
        <v>43</v>
      </c>
      <c r="C14"/>
      <c r="D14">
        <v>100</v>
      </c>
      <c r="E14"/>
      <c r="F14"/>
    </row>
    <row r="15" spans="1:6" s="6" customFormat="1" ht="16.5" customHeight="1">
      <c r="A15">
        <v>2212</v>
      </c>
      <c r="B15" t="s">
        <v>83</v>
      </c>
      <c r="C15">
        <v>2639.71</v>
      </c>
      <c r="D15"/>
      <c r="E15"/>
      <c r="F15"/>
    </row>
    <row r="16" spans="1:6" s="6" customFormat="1" ht="16.5" customHeight="1">
      <c r="A16">
        <v>3200</v>
      </c>
      <c r="B16" t="s">
        <v>44</v>
      </c>
      <c r="C16"/>
      <c r="D16">
        <v>471523.45</v>
      </c>
      <c r="E16"/>
      <c r="F16"/>
    </row>
    <row r="17" spans="1:6" s="6" customFormat="1" ht="16.5" customHeight="1">
      <c r="A17">
        <v>4004</v>
      </c>
      <c r="B17" t="s">
        <v>25</v>
      </c>
      <c r="C17"/>
      <c r="D17">
        <v>4</v>
      </c>
      <c r="E17"/>
      <c r="F17"/>
    </row>
    <row r="18" spans="1:6" s="6" customFormat="1" ht="16.5" customHeight="1">
      <c r="A18">
        <v>4005</v>
      </c>
      <c r="B18" t="s">
        <v>26</v>
      </c>
      <c r="C18"/>
      <c r="D18">
        <v>152</v>
      </c>
      <c r="E18"/>
      <c r="F18"/>
    </row>
    <row r="19" spans="1:6" s="6" customFormat="1" ht="16.5" customHeight="1">
      <c r="A19">
        <v>4006</v>
      </c>
      <c r="B19" t="s">
        <v>45</v>
      </c>
      <c r="C19"/>
      <c r="D19">
        <v>499</v>
      </c>
      <c r="E19"/>
      <c r="F19"/>
    </row>
    <row r="20" spans="1:6" s="6" customFormat="1" ht="16.5" customHeight="1">
      <c r="A20">
        <v>4008</v>
      </c>
      <c r="B20" t="s">
        <v>27</v>
      </c>
      <c r="C20"/>
      <c r="D20">
        <v>420</v>
      </c>
      <c r="E20"/>
      <c r="F20"/>
    </row>
    <row r="21" spans="1:6" s="6" customFormat="1" ht="16.5" customHeight="1">
      <c r="A21">
        <v>4010</v>
      </c>
      <c r="B21" t="s">
        <v>28</v>
      </c>
      <c r="C21"/>
      <c r="D21">
        <v>28</v>
      </c>
      <c r="E21"/>
      <c r="F21"/>
    </row>
    <row r="22" spans="1:6" s="6" customFormat="1" ht="16.5" customHeight="1">
      <c r="A22">
        <v>4014</v>
      </c>
      <c r="B22" t="s">
        <v>29</v>
      </c>
      <c r="C22"/>
      <c r="D22">
        <v>160</v>
      </c>
      <c r="E22"/>
      <c r="F22"/>
    </row>
    <row r="23" spans="1:6" s="6" customFormat="1" ht="16.5" customHeight="1">
      <c r="A23">
        <v>4015</v>
      </c>
      <c r="B23" t="s">
        <v>30</v>
      </c>
      <c r="C23"/>
      <c r="D23">
        <v>316</v>
      </c>
      <c r="E23"/>
      <c r="F23"/>
    </row>
    <row r="24" spans="1:6" s="6" customFormat="1" ht="16.5" customHeight="1">
      <c r="A24">
        <v>4021</v>
      </c>
      <c r="B24" t="s">
        <v>46</v>
      </c>
      <c r="C24"/>
      <c r="D24">
        <v>116</v>
      </c>
      <c r="E24"/>
      <c r="F24"/>
    </row>
    <row r="25" spans="1:6" s="6" customFormat="1" ht="16.5" customHeight="1">
      <c r="A25">
        <v>4026</v>
      </c>
      <c r="B25" t="s">
        <v>176</v>
      </c>
      <c r="C25"/>
      <c r="D25">
        <v>40</v>
      </c>
      <c r="E25"/>
      <c r="F25"/>
    </row>
    <row r="26" spans="1:6" s="6" customFormat="1" ht="16.5" customHeight="1">
      <c r="A26">
        <v>4107</v>
      </c>
      <c r="B26" t="s">
        <v>12</v>
      </c>
      <c r="C26"/>
      <c r="D26">
        <v>512</v>
      </c>
      <c r="E26"/>
      <c r="F26"/>
    </row>
    <row r="27" spans="1:6" s="6" customFormat="1" ht="16.5" customHeight="1">
      <c r="A27">
        <v>4204</v>
      </c>
      <c r="B27" t="s">
        <v>179</v>
      </c>
      <c r="C27"/>
      <c r="D27">
        <v>11225</v>
      </c>
      <c r="E27"/>
      <c r="F27"/>
    </row>
    <row r="28" spans="1:6" s="6" customFormat="1" ht="16.5" customHeight="1">
      <c r="A28">
        <v>4219</v>
      </c>
      <c r="B28" t="s">
        <v>180</v>
      </c>
      <c r="C28"/>
      <c r="D28">
        <v>150</v>
      </c>
      <c r="E28"/>
      <c r="F28"/>
    </row>
    <row r="29" spans="1:6" s="6" customFormat="1" ht="16.5" customHeight="1">
      <c r="A29">
        <v>4302</v>
      </c>
      <c r="B29" t="s">
        <v>31</v>
      </c>
      <c r="C29"/>
      <c r="D29">
        <v>312550</v>
      </c>
      <c r="E29"/>
      <c r="F29"/>
    </row>
    <row r="30" spans="1:6" s="6" customFormat="1" ht="16.5" customHeight="1">
      <c r="A30">
        <v>4306</v>
      </c>
      <c r="B30" t="s">
        <v>32</v>
      </c>
      <c r="C30"/>
      <c r="D30">
        <v>12500</v>
      </c>
      <c r="E30"/>
      <c r="F30"/>
    </row>
    <row r="31" spans="1:6" s="6" customFormat="1" ht="16.5" customHeight="1">
      <c r="A31">
        <v>4311</v>
      </c>
      <c r="B31" t="s">
        <v>64</v>
      </c>
      <c r="C31"/>
      <c r="D31">
        <v>48810</v>
      </c>
      <c r="E31"/>
      <c r="F31"/>
    </row>
    <row r="32" spans="1:6" s="6" customFormat="1" ht="16.5" customHeight="1">
      <c r="A32">
        <v>4331</v>
      </c>
      <c r="B32" t="s">
        <v>4</v>
      </c>
      <c r="C32"/>
      <c r="D32">
        <v>3999.95</v>
      </c>
      <c r="E32"/>
      <c r="F32"/>
    </row>
    <row r="33" spans="1:6" s="6" customFormat="1" ht="16.5" customHeight="1">
      <c r="A33">
        <v>4340</v>
      </c>
      <c r="B33" t="s">
        <v>251</v>
      </c>
      <c r="C33"/>
      <c r="D33">
        <v>4255</v>
      </c>
      <c r="E33"/>
      <c r="F33"/>
    </row>
    <row r="34" spans="1:6" s="6" customFormat="1" ht="16.5" customHeight="1">
      <c r="A34">
        <v>4355</v>
      </c>
      <c r="B34" t="s">
        <v>325</v>
      </c>
      <c r="C34"/>
      <c r="D34">
        <v>500</v>
      </c>
      <c r="E34"/>
      <c r="F34"/>
    </row>
    <row r="35" spans="1:6" s="6" customFormat="1" ht="16.5" customHeight="1">
      <c r="A35">
        <v>4410</v>
      </c>
      <c r="B35" t="s">
        <v>14</v>
      </c>
      <c r="C35"/>
      <c r="D35">
        <v>1105</v>
      </c>
      <c r="E35"/>
      <c r="F35"/>
    </row>
    <row r="36" spans="1:6" s="6" customFormat="1" ht="16.5" customHeight="1">
      <c r="A36">
        <v>4424</v>
      </c>
      <c r="B36" t="s">
        <v>5</v>
      </c>
      <c r="C36"/>
      <c r="D36">
        <v>8900</v>
      </c>
      <c r="E36"/>
      <c r="F36"/>
    </row>
    <row r="37" spans="1:6" s="6" customFormat="1" ht="16.5" customHeight="1">
      <c r="A37">
        <v>4434</v>
      </c>
      <c r="B37" t="s">
        <v>90</v>
      </c>
      <c r="C37"/>
      <c r="D37">
        <v>535</v>
      </c>
      <c r="E37"/>
      <c r="F37"/>
    </row>
    <row r="38" spans="1:6" s="6" customFormat="1" ht="16.5" customHeight="1">
      <c r="A38">
        <v>4461</v>
      </c>
      <c r="B38" t="s">
        <v>55</v>
      </c>
      <c r="C38"/>
      <c r="D38">
        <v>1300</v>
      </c>
      <c r="E38"/>
      <c r="F38"/>
    </row>
    <row r="39" spans="1:6" s="6" customFormat="1" ht="16.5" customHeight="1">
      <c r="A39">
        <v>4462</v>
      </c>
      <c r="B39" t="s">
        <v>56</v>
      </c>
      <c r="C39"/>
      <c r="D39">
        <v>1200</v>
      </c>
      <c r="E39"/>
      <c r="F39"/>
    </row>
    <row r="40" spans="1:6" s="6" customFormat="1" ht="16.5" customHeight="1">
      <c r="A40">
        <v>4463</v>
      </c>
      <c r="B40" t="s">
        <v>57</v>
      </c>
      <c r="C40"/>
      <c r="D40">
        <v>1285</v>
      </c>
      <c r="E40"/>
      <c r="F40"/>
    </row>
    <row r="41" spans="1:6" s="6" customFormat="1" ht="16.5" customHeight="1">
      <c r="A41">
        <v>4473</v>
      </c>
      <c r="B41" t="s">
        <v>65</v>
      </c>
      <c r="C41"/>
      <c r="D41">
        <v>750</v>
      </c>
      <c r="E41"/>
      <c r="F41"/>
    </row>
    <row r="42" spans="1:6" s="6" customFormat="1" ht="16.5" customHeight="1">
      <c r="A42">
        <v>4485</v>
      </c>
      <c r="B42" t="s">
        <v>177</v>
      </c>
      <c r="C42"/>
      <c r="D42">
        <v>280</v>
      </c>
      <c r="E42"/>
      <c r="F42"/>
    </row>
    <row r="43" spans="1:6" s="2" customFormat="1" ht="16.5" customHeight="1">
      <c r="A43">
        <v>4604</v>
      </c>
      <c r="B43" t="s">
        <v>163</v>
      </c>
      <c r="C43"/>
      <c r="D43">
        <v>550</v>
      </c>
      <c r="E43"/>
      <c r="F43"/>
    </row>
    <row r="44" spans="1:6" s="6" customFormat="1" ht="16.5" customHeight="1">
      <c r="A44">
        <v>4801</v>
      </c>
      <c r="B44" t="s">
        <v>16</v>
      </c>
      <c r="C44"/>
      <c r="D44">
        <v>500</v>
      </c>
      <c r="E44"/>
      <c r="F44"/>
    </row>
    <row r="45" spans="1:6" s="6" customFormat="1" ht="16.5" customHeight="1">
      <c r="A45">
        <v>4900</v>
      </c>
      <c r="B45" t="s">
        <v>6</v>
      </c>
      <c r="C45"/>
      <c r="D45">
        <v>19.26</v>
      </c>
      <c r="E45"/>
      <c r="F45"/>
    </row>
    <row r="46" spans="1:6" s="6" customFormat="1" ht="16.5" customHeight="1">
      <c r="A46">
        <v>4902</v>
      </c>
      <c r="B46" t="s">
        <v>7</v>
      </c>
      <c r="C46"/>
      <c r="D46">
        <v>850</v>
      </c>
      <c r="E46"/>
      <c r="F46"/>
    </row>
    <row r="47" spans="1:6" s="6" customFormat="1" ht="16.5" customHeight="1">
      <c r="A47">
        <v>4906</v>
      </c>
      <c r="B47" t="s">
        <v>326</v>
      </c>
      <c r="C47"/>
      <c r="D47">
        <v>3000</v>
      </c>
      <c r="E47"/>
      <c r="F47"/>
    </row>
    <row r="48" spans="1:6" s="6" customFormat="1" ht="16.5" customHeight="1">
      <c r="A48">
        <v>4908</v>
      </c>
      <c r="B48" t="s">
        <v>50</v>
      </c>
      <c r="C48"/>
      <c r="D48">
        <v>3.07</v>
      </c>
      <c r="E48"/>
      <c r="F48"/>
    </row>
    <row r="49" spans="1:6" s="6" customFormat="1" ht="16.5" customHeight="1">
      <c r="A49">
        <v>5004</v>
      </c>
      <c r="B49" t="s">
        <v>194</v>
      </c>
      <c r="C49">
        <v>276.36</v>
      </c>
      <c r="D49"/>
      <c r="E49"/>
      <c r="F49"/>
    </row>
    <row r="50" spans="1:7" s="6" customFormat="1" ht="16.5" customHeight="1">
      <c r="A50">
        <v>5006</v>
      </c>
      <c r="B50" t="s">
        <v>195</v>
      </c>
      <c r="C50">
        <v>93.6</v>
      </c>
      <c r="D50"/>
      <c r="E50"/>
      <c r="F50"/>
      <c r="G50" s="1"/>
    </row>
    <row r="51" spans="1:7" s="6" customFormat="1" ht="16.5" customHeight="1">
      <c r="A51">
        <v>5007</v>
      </c>
      <c r="B51" t="s">
        <v>327</v>
      </c>
      <c r="C51">
        <v>266.95</v>
      </c>
      <c r="D51"/>
      <c r="E51"/>
      <c r="F51"/>
      <c r="G51" s="1"/>
    </row>
    <row r="52" spans="1:7" s="6" customFormat="1" ht="16.5" customHeight="1">
      <c r="A52">
        <v>5008</v>
      </c>
      <c r="B52" t="s">
        <v>196</v>
      </c>
      <c r="C52">
        <v>1089.06</v>
      </c>
      <c r="D52"/>
      <c r="E52"/>
      <c r="F52"/>
      <c r="G52" s="1"/>
    </row>
    <row r="53" spans="1:7" s="6" customFormat="1" ht="16.5" customHeight="1">
      <c r="A53">
        <v>5014</v>
      </c>
      <c r="B53" t="s">
        <v>197</v>
      </c>
      <c r="C53">
        <v>1297.92</v>
      </c>
      <c r="D53"/>
      <c r="E53"/>
      <c r="F53"/>
      <c r="G53" s="1"/>
    </row>
    <row r="54" spans="1:7" s="6" customFormat="1" ht="16.5" customHeight="1">
      <c r="A54">
        <v>5015</v>
      </c>
      <c r="B54" t="s">
        <v>198</v>
      </c>
      <c r="C54">
        <v>1738.53</v>
      </c>
      <c r="D54"/>
      <c r="E54"/>
      <c r="F54"/>
      <c r="G54" s="1"/>
    </row>
    <row r="55" spans="1:7" s="6" customFormat="1" ht="16.5" customHeight="1">
      <c r="A55">
        <v>5016</v>
      </c>
      <c r="B55" t="s">
        <v>199</v>
      </c>
      <c r="C55">
        <v>55.26</v>
      </c>
      <c r="D55"/>
      <c r="E55"/>
      <c r="F55"/>
      <c r="G55" s="1"/>
    </row>
    <row r="56" spans="1:7" s="6" customFormat="1" ht="16.5" customHeight="1">
      <c r="A56">
        <v>5021</v>
      </c>
      <c r="B56" t="s">
        <v>200</v>
      </c>
      <c r="C56">
        <v>90.61</v>
      </c>
      <c r="D56"/>
      <c r="E56"/>
      <c r="F56"/>
      <c r="G56" s="1"/>
    </row>
    <row r="57" spans="1:7" s="6" customFormat="1" ht="16.5" customHeight="1">
      <c r="A57">
        <v>5024</v>
      </c>
      <c r="B57" t="s">
        <v>84</v>
      </c>
      <c r="C57">
        <v>3022.5</v>
      </c>
      <c r="D57"/>
      <c r="E57"/>
      <c r="F57"/>
      <c r="G57" s="3"/>
    </row>
    <row r="58" spans="1:7" s="6" customFormat="1" ht="16.5" customHeight="1">
      <c r="A58">
        <v>5026</v>
      </c>
      <c r="B58" t="s">
        <v>201</v>
      </c>
      <c r="C58">
        <v>537.88</v>
      </c>
      <c r="D58"/>
      <c r="E58"/>
      <c r="F58"/>
      <c r="G58" s="1"/>
    </row>
    <row r="59" spans="1:7" s="6" customFormat="1" ht="16.5" customHeight="1">
      <c r="A59">
        <v>5028</v>
      </c>
      <c r="B59" t="s">
        <v>202</v>
      </c>
      <c r="C59">
        <v>931.55</v>
      </c>
      <c r="D59"/>
      <c r="E59"/>
      <c r="F59"/>
      <c r="G59" s="1"/>
    </row>
    <row r="60" spans="1:7" s="6" customFormat="1" ht="16.5" customHeight="1">
      <c r="A60">
        <v>5031</v>
      </c>
      <c r="B60" t="s">
        <v>164</v>
      </c>
      <c r="C60">
        <v>217.45</v>
      </c>
      <c r="D60"/>
      <c r="E60"/>
      <c r="F60"/>
      <c r="G60" s="1"/>
    </row>
    <row r="61" spans="1:7" s="6" customFormat="1" ht="16.5" customHeight="1">
      <c r="A61">
        <v>5033</v>
      </c>
      <c r="B61" t="s">
        <v>165</v>
      </c>
      <c r="C61">
        <v>195.75</v>
      </c>
      <c r="D61"/>
      <c r="E61"/>
      <c r="F61"/>
      <c r="G61" s="1"/>
    </row>
    <row r="62" spans="1:7" s="6" customFormat="1" ht="16.5" customHeight="1">
      <c r="A62">
        <v>5037</v>
      </c>
      <c r="B62" t="s">
        <v>203</v>
      </c>
      <c r="C62">
        <v>3560.5</v>
      </c>
      <c r="D62"/>
      <c r="E62"/>
      <c r="F62"/>
      <c r="G62" s="1"/>
    </row>
    <row r="63" spans="1:7" s="6" customFormat="1" ht="16.5" customHeight="1">
      <c r="A63">
        <v>5109</v>
      </c>
      <c r="B63" t="s">
        <v>52</v>
      </c>
      <c r="C63">
        <v>5313.43</v>
      </c>
      <c r="D63"/>
      <c r="E63"/>
      <c r="F63"/>
      <c r="G63" s="1"/>
    </row>
    <row r="64" spans="1:7" s="6" customFormat="1" ht="16.5" customHeight="1">
      <c r="A64">
        <v>5204</v>
      </c>
      <c r="B64" t="s">
        <v>204</v>
      </c>
      <c r="C64">
        <v>14007.91</v>
      </c>
      <c r="D64"/>
      <c r="E64"/>
      <c r="F64"/>
      <c r="G64" s="3"/>
    </row>
    <row r="65" spans="1:7" s="6" customFormat="1" ht="16.5" customHeight="1">
      <c r="A65">
        <v>5301</v>
      </c>
      <c r="B65" t="s">
        <v>85</v>
      </c>
      <c r="C65">
        <v>75</v>
      </c>
      <c r="D65"/>
      <c r="E65"/>
      <c r="F65"/>
      <c r="G65" s="3"/>
    </row>
    <row r="66" spans="1:7" s="6" customFormat="1" ht="16.5" customHeight="1">
      <c r="A66">
        <v>5302</v>
      </c>
      <c r="B66" t="s">
        <v>86</v>
      </c>
      <c r="C66">
        <v>1411</v>
      </c>
      <c r="D66"/>
      <c r="E66"/>
      <c r="F66"/>
      <c r="G66" s="1"/>
    </row>
    <row r="67" spans="1:7" s="6" customFormat="1" ht="16.5" customHeight="1">
      <c r="A67">
        <v>5340</v>
      </c>
      <c r="B67" t="s">
        <v>205</v>
      </c>
      <c r="C67">
        <v>1789.58</v>
      </c>
      <c r="D67"/>
      <c r="E67"/>
      <c r="F67"/>
      <c r="G67" s="1"/>
    </row>
    <row r="68" spans="1:7" s="6" customFormat="1" ht="16.5" customHeight="1">
      <c r="A68">
        <v>5341</v>
      </c>
      <c r="B68" t="s">
        <v>206</v>
      </c>
      <c r="C68">
        <v>7627.17</v>
      </c>
      <c r="D68"/>
      <c r="E68"/>
      <c r="F68"/>
      <c r="G68" s="1"/>
    </row>
    <row r="69" spans="1:7" s="6" customFormat="1" ht="16.5" customHeight="1">
      <c r="A69">
        <v>5342</v>
      </c>
      <c r="B69" t="s">
        <v>207</v>
      </c>
      <c r="C69">
        <v>6935.55</v>
      </c>
      <c r="D69"/>
      <c r="E69"/>
      <c r="F69"/>
      <c r="G69" s="1"/>
    </row>
    <row r="70" spans="1:7" s="6" customFormat="1" ht="16.5" customHeight="1">
      <c r="A70">
        <v>5406</v>
      </c>
      <c r="B70" t="s">
        <v>209</v>
      </c>
      <c r="C70">
        <v>45</v>
      </c>
      <c r="D70"/>
      <c r="E70"/>
      <c r="F70"/>
      <c r="G70" s="1"/>
    </row>
    <row r="71" spans="1:7" s="6" customFormat="1" ht="16.5" customHeight="1">
      <c r="A71">
        <v>5409</v>
      </c>
      <c r="B71" t="s">
        <v>13</v>
      </c>
      <c r="C71">
        <v>780.75</v>
      </c>
      <c r="D71"/>
      <c r="E71"/>
      <c r="F71"/>
      <c r="G71" s="1"/>
    </row>
    <row r="72" spans="1:7" s="6" customFormat="1" ht="16.5" customHeight="1">
      <c r="A72">
        <v>5410</v>
      </c>
      <c r="B72" t="s">
        <v>14</v>
      </c>
      <c r="C72">
        <v>3560.7</v>
      </c>
      <c r="D72"/>
      <c r="E72"/>
      <c r="F72"/>
      <c r="G72" s="1"/>
    </row>
    <row r="73" spans="1:7" s="6" customFormat="1" ht="16.5" customHeight="1">
      <c r="A73">
        <v>5424</v>
      </c>
      <c r="B73" t="s">
        <v>49</v>
      </c>
      <c r="C73">
        <v>9702.43</v>
      </c>
      <c r="D73"/>
      <c r="E73"/>
      <c r="F73"/>
      <c r="G73" s="1"/>
    </row>
    <row r="74" spans="1:7" s="6" customFormat="1" ht="16.5" customHeight="1">
      <c r="A74">
        <v>5425</v>
      </c>
      <c r="B74" t="s">
        <v>15</v>
      </c>
      <c r="C74">
        <v>1200</v>
      </c>
      <c r="D74"/>
      <c r="E74"/>
      <c r="F74"/>
      <c r="G74" s="2"/>
    </row>
    <row r="75" spans="1:7" s="6" customFormat="1" ht="16.5" customHeight="1">
      <c r="A75">
        <v>5434</v>
      </c>
      <c r="B75" t="s">
        <v>67</v>
      </c>
      <c r="C75">
        <v>535</v>
      </c>
      <c r="D75"/>
      <c r="E75"/>
      <c r="F75"/>
      <c r="G75" s="2"/>
    </row>
    <row r="76" spans="1:6" s="2" customFormat="1" ht="16.5" customHeight="1">
      <c r="A76">
        <v>5455</v>
      </c>
      <c r="B76" t="s">
        <v>51</v>
      </c>
      <c r="C76">
        <v>912</v>
      </c>
      <c r="D76"/>
      <c r="E76"/>
      <c r="F76"/>
    </row>
    <row r="77" spans="1:6" s="2" customFormat="1" ht="16.5" customHeight="1">
      <c r="A77">
        <v>5461</v>
      </c>
      <c r="B77" t="s">
        <v>59</v>
      </c>
      <c r="C77">
        <v>499.69</v>
      </c>
      <c r="D77"/>
      <c r="E77"/>
      <c r="F77"/>
    </row>
    <row r="78" spans="1:6" s="2" customFormat="1" ht="16.5" customHeight="1">
      <c r="A78">
        <v>5462</v>
      </c>
      <c r="B78" t="s">
        <v>60</v>
      </c>
      <c r="C78">
        <v>640.05</v>
      </c>
      <c r="D78"/>
      <c r="E78"/>
      <c r="F78"/>
    </row>
    <row r="79" spans="1:7" s="6" customFormat="1" ht="16.5" customHeight="1">
      <c r="A79">
        <v>5463</v>
      </c>
      <c r="B79" t="s">
        <v>61</v>
      </c>
      <c r="C79">
        <v>1139.1</v>
      </c>
      <c r="D79"/>
      <c r="E79"/>
      <c r="F79"/>
      <c r="G79" s="1"/>
    </row>
    <row r="80" spans="1:7" s="6" customFormat="1" ht="16.5" customHeight="1">
      <c r="A80">
        <v>5465</v>
      </c>
      <c r="B80" t="s">
        <v>62</v>
      </c>
      <c r="C80">
        <v>228.45</v>
      </c>
      <c r="D80"/>
      <c r="E80"/>
      <c r="F80"/>
      <c r="G80" s="1"/>
    </row>
    <row r="81" spans="1:7" s="6" customFormat="1" ht="16.5" customHeight="1">
      <c r="A81">
        <v>5470</v>
      </c>
      <c r="B81" t="s">
        <v>68</v>
      </c>
      <c r="C81">
        <v>1193.34</v>
      </c>
      <c r="D81"/>
      <c r="E81"/>
      <c r="F81"/>
      <c r="G81" s="1"/>
    </row>
    <row r="82" spans="1:7" s="6" customFormat="1" ht="16.5" customHeight="1">
      <c r="A82">
        <v>5471</v>
      </c>
      <c r="B82" t="s">
        <v>79</v>
      </c>
      <c r="C82">
        <v>63.53</v>
      </c>
      <c r="D82"/>
      <c r="E82"/>
      <c r="F82"/>
      <c r="G82" s="1"/>
    </row>
    <row r="83" spans="1:7" s="6" customFormat="1" ht="16.5" customHeight="1">
      <c r="A83">
        <v>5481</v>
      </c>
      <c r="B83" t="s">
        <v>87</v>
      </c>
      <c r="C83">
        <v>200</v>
      </c>
      <c r="D83"/>
      <c r="E83"/>
      <c r="F83"/>
      <c r="G83" s="2"/>
    </row>
    <row r="84" spans="1:7" s="6" customFormat="1" ht="16.5" customHeight="1">
      <c r="A84">
        <v>5488</v>
      </c>
      <c r="B84" t="s">
        <v>210</v>
      </c>
      <c r="C84">
        <v>252.6</v>
      </c>
      <c r="D84"/>
      <c r="E84"/>
      <c r="F84"/>
      <c r="G84" s="2"/>
    </row>
    <row r="85" spans="1:7" s="6" customFormat="1" ht="16.5" customHeight="1">
      <c r="A85">
        <v>5490</v>
      </c>
      <c r="B85" t="s">
        <v>166</v>
      </c>
      <c r="C85">
        <v>702.94</v>
      </c>
      <c r="D85"/>
      <c r="E85"/>
      <c r="F85"/>
      <c r="G85" s="3"/>
    </row>
    <row r="86" spans="1:7" s="6" customFormat="1" ht="16.5" customHeight="1">
      <c r="A86">
        <v>5493</v>
      </c>
      <c r="B86" t="s">
        <v>328</v>
      </c>
      <c r="C86">
        <v>500</v>
      </c>
      <c r="D86"/>
      <c r="E86"/>
      <c r="F86"/>
      <c r="G86" s="1"/>
    </row>
    <row r="87" spans="1:7" s="6" customFormat="1" ht="16.5" customHeight="1">
      <c r="A87">
        <v>5506</v>
      </c>
      <c r="B87" t="s">
        <v>88</v>
      </c>
      <c r="C87">
        <v>12</v>
      </c>
      <c r="D87"/>
      <c r="E87"/>
      <c r="F87"/>
      <c r="G87" s="1"/>
    </row>
    <row r="88" spans="1:7" s="6" customFormat="1" ht="16.5" customHeight="1">
      <c r="A88">
        <v>5520</v>
      </c>
      <c r="B88" t="s">
        <v>69</v>
      </c>
      <c r="C88">
        <v>117.03</v>
      </c>
      <c r="D88"/>
      <c r="E88"/>
      <c r="F88"/>
      <c r="G88" s="1"/>
    </row>
    <row r="89" spans="1:7" s="6" customFormat="1" ht="16.5" customHeight="1">
      <c r="A89">
        <v>5521</v>
      </c>
      <c r="B89" t="s">
        <v>70</v>
      </c>
      <c r="C89">
        <v>196</v>
      </c>
      <c r="D89"/>
      <c r="E89"/>
      <c r="F89"/>
      <c r="G89" s="1"/>
    </row>
    <row r="90" spans="1:7" s="6" customFormat="1" ht="16.5" customHeight="1">
      <c r="A90">
        <v>5537</v>
      </c>
      <c r="B90" t="s">
        <v>71</v>
      </c>
      <c r="C90">
        <v>105.3</v>
      </c>
      <c r="D90"/>
      <c r="E90"/>
      <c r="F90"/>
      <c r="G90" s="1"/>
    </row>
    <row r="91" spans="1:7" s="6" customFormat="1" ht="16.5" customHeight="1">
      <c r="A91">
        <v>5550</v>
      </c>
      <c r="B91" t="s">
        <v>72</v>
      </c>
      <c r="C91">
        <v>451.6</v>
      </c>
      <c r="D91"/>
      <c r="E91"/>
      <c r="F91"/>
      <c r="G91" s="1"/>
    </row>
    <row r="92" spans="1:7" s="6" customFormat="1" ht="16.5" customHeight="1">
      <c r="A92">
        <v>5901</v>
      </c>
      <c r="B92" t="s">
        <v>329</v>
      </c>
      <c r="C92">
        <v>2695.37</v>
      </c>
      <c r="D92"/>
      <c r="E92"/>
      <c r="F92"/>
      <c r="G92" s="1"/>
    </row>
    <row r="93" spans="1:7" s="6" customFormat="1" ht="16.5" customHeight="1">
      <c r="A93">
        <v>6615</v>
      </c>
      <c r="B93" t="s">
        <v>255</v>
      </c>
      <c r="C93">
        <v>19.8</v>
      </c>
      <c r="D93"/>
      <c r="E93"/>
      <c r="F93"/>
      <c r="G93" s="1"/>
    </row>
    <row r="94" spans="1:7" s="6" customFormat="1" ht="16.5" customHeight="1">
      <c r="A94">
        <v>7020</v>
      </c>
      <c r="B94" t="s">
        <v>0</v>
      </c>
      <c r="C94">
        <v>13244.83</v>
      </c>
      <c r="D94"/>
      <c r="E94"/>
      <c r="F94"/>
      <c r="G94" s="1"/>
    </row>
    <row r="95" spans="1:7" s="6" customFormat="1" ht="16.5" customHeight="1">
      <c r="A95">
        <v>7021</v>
      </c>
      <c r="B95" t="s">
        <v>211</v>
      </c>
      <c r="C95">
        <v>6040.09</v>
      </c>
      <c r="D95"/>
      <c r="E95"/>
      <c r="F95"/>
      <c r="G95" s="3"/>
    </row>
    <row r="96" spans="1:7" s="6" customFormat="1" ht="16.5" customHeight="1">
      <c r="A96">
        <v>7022</v>
      </c>
      <c r="B96" t="s">
        <v>212</v>
      </c>
      <c r="C96">
        <v>2834.02</v>
      </c>
      <c r="D96"/>
      <c r="E96"/>
      <c r="F96"/>
      <c r="G96" s="1"/>
    </row>
    <row r="97" spans="1:7" s="6" customFormat="1" ht="16.5" customHeight="1">
      <c r="A97">
        <v>7023</v>
      </c>
      <c r="B97" t="s">
        <v>213</v>
      </c>
      <c r="C97">
        <v>7164.13</v>
      </c>
      <c r="D97"/>
      <c r="E97"/>
      <c r="F97"/>
      <c r="G97" s="1"/>
    </row>
    <row r="98" spans="1:7" s="6" customFormat="1" ht="16.5" customHeight="1">
      <c r="A98">
        <v>7028</v>
      </c>
      <c r="B98" t="s">
        <v>214</v>
      </c>
      <c r="C98">
        <v>3089.97</v>
      </c>
      <c r="D98"/>
      <c r="E98"/>
      <c r="F98"/>
      <c r="G98" s="1"/>
    </row>
    <row r="99" spans="1:7" s="6" customFormat="1" ht="16.5" customHeight="1">
      <c r="A99">
        <v>7030</v>
      </c>
      <c r="B99" t="s">
        <v>215</v>
      </c>
      <c r="C99">
        <v>5465.41</v>
      </c>
      <c r="D99"/>
      <c r="E99"/>
      <c r="F99"/>
      <c r="G99" s="1"/>
    </row>
    <row r="100" spans="1:7" s="6" customFormat="1" ht="16.5" customHeight="1">
      <c r="A100">
        <v>7031</v>
      </c>
      <c r="B100" t="s">
        <v>216</v>
      </c>
      <c r="C100">
        <v>2019.78</v>
      </c>
      <c r="D100"/>
      <c r="E100"/>
      <c r="F100"/>
      <c r="G100" s="1"/>
    </row>
    <row r="101" spans="1:7" s="6" customFormat="1" ht="16.5" customHeight="1">
      <c r="A101">
        <v>7050</v>
      </c>
      <c r="B101" t="s">
        <v>217</v>
      </c>
      <c r="C101">
        <v>9284.69</v>
      </c>
      <c r="D101"/>
      <c r="E101"/>
      <c r="F101"/>
      <c r="G101" s="2"/>
    </row>
    <row r="102" spans="1:7" s="6" customFormat="1" ht="16.5" customHeight="1">
      <c r="A102">
        <v>7051</v>
      </c>
      <c r="B102" t="s">
        <v>218</v>
      </c>
      <c r="C102">
        <v>5506.32</v>
      </c>
      <c r="D102"/>
      <c r="E102"/>
      <c r="F102"/>
      <c r="G102" s="1"/>
    </row>
    <row r="103" spans="1:7" s="6" customFormat="1" ht="16.5" customHeight="1">
      <c r="A103">
        <v>7053</v>
      </c>
      <c r="B103" t="s">
        <v>219</v>
      </c>
      <c r="C103">
        <v>9561.84</v>
      </c>
      <c r="D103"/>
      <c r="E103"/>
      <c r="F103"/>
      <c r="G103" s="1"/>
    </row>
    <row r="104" spans="1:7" s="6" customFormat="1" ht="16.5" customHeight="1">
      <c r="A104">
        <v>7055</v>
      </c>
      <c r="B104" t="s">
        <v>220</v>
      </c>
      <c r="C104">
        <v>7979.16</v>
      </c>
      <c r="D104"/>
      <c r="E104"/>
      <c r="F104"/>
      <c r="G104" s="1"/>
    </row>
    <row r="105" spans="1:7" s="6" customFormat="1" ht="16.5" customHeight="1">
      <c r="A105">
        <v>7056</v>
      </c>
      <c r="B105" t="s">
        <v>221</v>
      </c>
      <c r="C105">
        <v>8263.98</v>
      </c>
      <c r="D105"/>
      <c r="E105"/>
      <c r="F105"/>
      <c r="G105" s="1"/>
    </row>
    <row r="106" spans="1:7" s="6" customFormat="1" ht="16.5" customHeight="1">
      <c r="A106">
        <v>7061</v>
      </c>
      <c r="B106" t="s">
        <v>222</v>
      </c>
      <c r="C106">
        <v>8518.58</v>
      </c>
      <c r="D106"/>
      <c r="E106"/>
      <c r="F106"/>
      <c r="G106" s="1"/>
    </row>
    <row r="107" spans="1:7" s="6" customFormat="1" ht="16.5" customHeight="1">
      <c r="A107">
        <v>7062</v>
      </c>
      <c r="B107" t="s">
        <v>223</v>
      </c>
      <c r="C107">
        <v>7694.41</v>
      </c>
      <c r="D107"/>
      <c r="E107"/>
      <c r="F107"/>
      <c r="G107" s="1"/>
    </row>
    <row r="108" spans="1:7" s="6" customFormat="1" ht="16.5" customHeight="1">
      <c r="A108">
        <v>7063</v>
      </c>
      <c r="B108" t="s">
        <v>224</v>
      </c>
      <c r="C108">
        <v>10299.89</v>
      </c>
      <c r="D108"/>
      <c r="E108"/>
      <c r="F108"/>
      <c r="G108" s="2"/>
    </row>
    <row r="109" spans="1:7" s="2" customFormat="1" ht="16.5" customHeight="1">
      <c r="A109">
        <v>7064</v>
      </c>
      <c r="B109" t="s">
        <v>225</v>
      </c>
      <c r="C109">
        <v>7409.32</v>
      </c>
      <c r="D109"/>
      <c r="E109"/>
      <c r="F109"/>
      <c r="G109" s="1"/>
    </row>
    <row r="110" spans="1:7" s="6" customFormat="1" ht="16.5" customHeight="1">
      <c r="A110">
        <v>7065</v>
      </c>
      <c r="B110" t="s">
        <v>226</v>
      </c>
      <c r="C110">
        <v>7532.18</v>
      </c>
      <c r="D110"/>
      <c r="E110"/>
      <c r="F110"/>
      <c r="G110" s="1"/>
    </row>
    <row r="111" spans="1:7" s="6" customFormat="1" ht="16.5" customHeight="1">
      <c r="A111">
        <v>7067</v>
      </c>
      <c r="B111" t="s">
        <v>227</v>
      </c>
      <c r="C111">
        <v>3274.74</v>
      </c>
      <c r="D111"/>
      <c r="E111"/>
      <c r="F111"/>
      <c r="G111" s="1"/>
    </row>
    <row r="112" spans="1:7" s="6" customFormat="1" ht="16.5" customHeight="1">
      <c r="A112">
        <v>7070</v>
      </c>
      <c r="B112" t="s">
        <v>228</v>
      </c>
      <c r="C112">
        <v>2570.37</v>
      </c>
      <c r="D112"/>
      <c r="E112"/>
      <c r="F112"/>
      <c r="G112" s="1"/>
    </row>
    <row r="113" spans="1:7" s="6" customFormat="1" ht="16.5" customHeight="1">
      <c r="A113">
        <v>7071</v>
      </c>
      <c r="B113" t="s">
        <v>245</v>
      </c>
      <c r="C113">
        <v>147.1</v>
      </c>
      <c r="D113"/>
      <c r="E113"/>
      <c r="F113"/>
      <c r="G113" s="3"/>
    </row>
    <row r="114" spans="1:7" s="37" customFormat="1" ht="16.5" customHeight="1">
      <c r="A114">
        <v>7073</v>
      </c>
      <c r="B114" t="s">
        <v>229</v>
      </c>
      <c r="C114">
        <v>1399.4</v>
      </c>
      <c r="D114"/>
      <c r="E114"/>
      <c r="F114"/>
      <c r="G114" s="1"/>
    </row>
    <row r="115" spans="1:7" s="6" customFormat="1" ht="16.5" customHeight="1">
      <c r="A115">
        <v>7075</v>
      </c>
      <c r="B115" t="s">
        <v>230</v>
      </c>
      <c r="C115">
        <v>818.4</v>
      </c>
      <c r="D115"/>
      <c r="E115"/>
      <c r="F115"/>
      <c r="G115" s="1"/>
    </row>
    <row r="116" spans="1:7" s="6" customFormat="1" ht="16.5" customHeight="1">
      <c r="A116">
        <v>7076</v>
      </c>
      <c r="B116" t="s">
        <v>231</v>
      </c>
      <c r="C116">
        <v>499.23</v>
      </c>
      <c r="D116"/>
      <c r="E116"/>
      <c r="F116"/>
      <c r="G116" s="1"/>
    </row>
    <row r="117" spans="1:7" s="6" customFormat="1" ht="16.5" customHeight="1">
      <c r="A117">
        <v>7078</v>
      </c>
      <c r="B117" t="s">
        <v>232</v>
      </c>
      <c r="C117">
        <v>1083.93</v>
      </c>
      <c r="D117"/>
      <c r="E117"/>
      <c r="F117"/>
      <c r="G117" s="2"/>
    </row>
    <row r="118" spans="1:7" s="6" customFormat="1" ht="16.5" customHeight="1">
      <c r="A118">
        <v>7079</v>
      </c>
      <c r="B118" t="s">
        <v>233</v>
      </c>
      <c r="C118">
        <v>443.66</v>
      </c>
      <c r="D118"/>
      <c r="E118"/>
      <c r="F118"/>
      <c r="G118" s="1"/>
    </row>
    <row r="119" spans="1:7" s="6" customFormat="1" ht="16.5" customHeight="1">
      <c r="A119">
        <v>7081</v>
      </c>
      <c r="B119" t="s">
        <v>234</v>
      </c>
      <c r="C119">
        <v>535.05</v>
      </c>
      <c r="D119"/>
      <c r="E119"/>
      <c r="F119"/>
      <c r="G119" s="1"/>
    </row>
    <row r="120" spans="1:7" s="6" customFormat="1" ht="16.5" customHeight="1">
      <c r="A120">
        <v>7082</v>
      </c>
      <c r="B120" t="s">
        <v>235</v>
      </c>
      <c r="C120">
        <v>332.33</v>
      </c>
      <c r="D120"/>
      <c r="E120"/>
      <c r="F120"/>
      <c r="G120" s="3"/>
    </row>
    <row r="121" spans="1:7" s="6" customFormat="1" ht="16.5" customHeight="1">
      <c r="A121">
        <v>7083</v>
      </c>
      <c r="B121" t="s">
        <v>171</v>
      </c>
      <c r="C121">
        <v>447.97</v>
      </c>
      <c r="D121"/>
      <c r="E121"/>
      <c r="F121"/>
      <c r="G121" s="1"/>
    </row>
    <row r="122" spans="1:7" s="6" customFormat="1" ht="16.5" customHeight="1">
      <c r="A122">
        <v>7085</v>
      </c>
      <c r="B122" t="s">
        <v>246</v>
      </c>
      <c r="C122">
        <v>276.63</v>
      </c>
      <c r="D122"/>
      <c r="E122"/>
      <c r="F122"/>
      <c r="G122" s="1"/>
    </row>
    <row r="123" spans="1:7" s="6" customFormat="1" ht="16.5" customHeight="1">
      <c r="A123">
        <v>7086</v>
      </c>
      <c r="B123" t="s">
        <v>236</v>
      </c>
      <c r="C123">
        <v>420.25</v>
      </c>
      <c r="D123"/>
      <c r="E123"/>
      <c r="F123"/>
      <c r="G123" s="3"/>
    </row>
    <row r="124" spans="1:7" s="6" customFormat="1" ht="16.5" customHeight="1">
      <c r="A124">
        <v>7088</v>
      </c>
      <c r="B124" t="s">
        <v>237</v>
      </c>
      <c r="C124">
        <v>404.78</v>
      </c>
      <c r="D124"/>
      <c r="E124"/>
      <c r="F124"/>
      <c r="G124" s="3"/>
    </row>
    <row r="125" spans="1:7" s="6" customFormat="1" ht="16.5" customHeight="1">
      <c r="A125">
        <v>7090</v>
      </c>
      <c r="B125" t="s">
        <v>53</v>
      </c>
      <c r="C125">
        <v>1178.36</v>
      </c>
      <c r="D125"/>
      <c r="E125"/>
      <c r="F125"/>
      <c r="G125" s="1"/>
    </row>
    <row r="126" spans="1:7" s="6" customFormat="1" ht="16.5" customHeight="1">
      <c r="A126">
        <v>7091</v>
      </c>
      <c r="B126" t="s">
        <v>54</v>
      </c>
      <c r="C126">
        <v>37</v>
      </c>
      <c r="D126"/>
      <c r="E126"/>
      <c r="F126"/>
      <c r="G126" s="1"/>
    </row>
    <row r="127" spans="1:7" s="6" customFormat="1" ht="16.5" customHeight="1">
      <c r="A127">
        <v>7101</v>
      </c>
      <c r="B127" t="s">
        <v>63</v>
      </c>
      <c r="C127">
        <v>4809.28</v>
      </c>
      <c r="D127"/>
      <c r="E127"/>
      <c r="F127"/>
      <c r="G127" s="1"/>
    </row>
    <row r="128" spans="1:7" s="6" customFormat="1" ht="16.5" customHeight="1">
      <c r="A128">
        <v>7408</v>
      </c>
      <c r="B128" t="s">
        <v>17</v>
      </c>
      <c r="C128">
        <v>139.83</v>
      </c>
      <c r="D128"/>
      <c r="E128"/>
      <c r="F128"/>
      <c r="G128" s="1"/>
    </row>
    <row r="129" spans="1:7" s="6" customFormat="1" ht="16.5" customHeight="1">
      <c r="A129">
        <v>7501</v>
      </c>
      <c r="B129" t="s">
        <v>18</v>
      </c>
      <c r="C129">
        <v>9.75</v>
      </c>
      <c r="D129"/>
      <c r="E129"/>
      <c r="F129"/>
      <c r="G129" s="1"/>
    </row>
    <row r="130" spans="1:7" s="6" customFormat="1" ht="16.5" customHeight="1">
      <c r="A130">
        <v>7502</v>
      </c>
      <c r="B130" t="s">
        <v>19</v>
      </c>
      <c r="C130">
        <v>322.8</v>
      </c>
      <c r="D130"/>
      <c r="E130"/>
      <c r="F130"/>
      <c r="G130" s="1"/>
    </row>
    <row r="131" spans="1:7" s="6" customFormat="1" ht="16.5" customHeight="1">
      <c r="A131">
        <v>7504</v>
      </c>
      <c r="B131" t="s">
        <v>20</v>
      </c>
      <c r="C131">
        <v>414.44</v>
      </c>
      <c r="D131"/>
      <c r="E131"/>
      <c r="F131"/>
      <c r="G131" s="3"/>
    </row>
    <row r="132" spans="1:7" s="6" customFormat="1" ht="16.5" customHeight="1">
      <c r="A132">
        <v>7601</v>
      </c>
      <c r="B132" t="s">
        <v>21</v>
      </c>
      <c r="C132">
        <v>30</v>
      </c>
      <c r="D132"/>
      <c r="E132"/>
      <c r="F132"/>
      <c r="G132" s="1"/>
    </row>
    <row r="133" spans="1:7" s="6" customFormat="1" ht="16.5" customHeight="1">
      <c r="A133">
        <v>7701</v>
      </c>
      <c r="B133" t="s">
        <v>22</v>
      </c>
      <c r="C133">
        <v>826.52</v>
      </c>
      <c r="D133"/>
      <c r="E133"/>
      <c r="F133"/>
      <c r="G133" s="1"/>
    </row>
    <row r="134" spans="1:7" s="6" customFormat="1" ht="16.5" customHeight="1">
      <c r="A134">
        <v>7803</v>
      </c>
      <c r="B134" t="s">
        <v>23</v>
      </c>
      <c r="C134">
        <v>81.28</v>
      </c>
      <c r="D134"/>
      <c r="E134"/>
      <c r="F134"/>
      <c r="G134" s="1"/>
    </row>
    <row r="135" spans="1:7" s="9" customFormat="1" ht="16.5" customHeight="1">
      <c r="A135">
        <v>7901</v>
      </c>
      <c r="B135" t="s">
        <v>238</v>
      </c>
      <c r="C135">
        <v>308.67</v>
      </c>
      <c r="D135"/>
      <c r="E135"/>
      <c r="F135"/>
      <c r="G135" s="3"/>
    </row>
    <row r="136" spans="1:7" s="6" customFormat="1" ht="16.5" customHeight="1">
      <c r="A136">
        <v>8201</v>
      </c>
      <c r="B136" t="s">
        <v>239</v>
      </c>
      <c r="C136">
        <v>906.83</v>
      </c>
      <c r="D136"/>
      <c r="E136"/>
      <c r="F136"/>
      <c r="G136" s="3"/>
    </row>
    <row r="137" spans="1:7" s="6" customFormat="1" ht="16.5" customHeight="1">
      <c r="A137">
        <v>8204</v>
      </c>
      <c r="B137" t="s">
        <v>240</v>
      </c>
      <c r="C137">
        <v>4056.81</v>
      </c>
      <c r="D137"/>
      <c r="E137"/>
      <c r="F137"/>
      <c r="G137" s="3"/>
    </row>
    <row r="138" spans="1:7" s="6" customFormat="1" ht="16.5" customHeight="1">
      <c r="A138">
        <v>8206</v>
      </c>
      <c r="B138" t="s">
        <v>73</v>
      </c>
      <c r="C138">
        <v>877</v>
      </c>
      <c r="D138"/>
      <c r="E138"/>
      <c r="F138"/>
      <c r="G138" s="3"/>
    </row>
    <row r="139" spans="1:7" s="6" customFormat="1" ht="16.5" customHeight="1">
      <c r="A139">
        <v>9998</v>
      </c>
      <c r="B139" t="s">
        <v>8</v>
      </c>
      <c r="C139"/>
      <c r="D139">
        <v>1023.01</v>
      </c>
      <c r="E139"/>
      <c r="F139"/>
      <c r="G139" s="2"/>
    </row>
    <row r="140" spans="1:7" s="6" customFormat="1" ht="16.5" customHeight="1">
      <c r="A140"/>
      <c r="B140"/>
      <c r="C140"/>
      <c r="D140"/>
      <c r="E140"/>
      <c r="F140"/>
      <c r="G140" s="3"/>
    </row>
    <row r="141" spans="1:7" s="6" customFormat="1" ht="16.5" customHeight="1" thickBot="1">
      <c r="A141" s="1"/>
      <c r="B141" s="1"/>
      <c r="C141" s="118">
        <f>SUM(C2:C140)</f>
        <v>968432.0500000002</v>
      </c>
      <c r="D141" s="118">
        <f>SUM(D2:D140)</f>
        <v>968432.0499999999</v>
      </c>
      <c r="E141" s="1"/>
      <c r="F141"/>
      <c r="G141" s="3"/>
    </row>
    <row r="142" spans="1:6" s="3" customFormat="1" ht="16.5" customHeight="1" thickTop="1">
      <c r="A142" s="1"/>
      <c r="B142" s="1"/>
      <c r="C142" s="5"/>
      <c r="D142" s="5"/>
      <c r="E142" s="1"/>
      <c r="F142"/>
    </row>
    <row r="143" spans="1:7" s="2" customFormat="1" ht="16.5" customHeight="1">
      <c r="A143" s="1"/>
      <c r="B143" s="1"/>
      <c r="C143" s="5">
        <f>SUM(C17:C140)</f>
        <v>224847.24999999994</v>
      </c>
      <c r="D143" s="5">
        <f>SUM(D17:D140)</f>
        <v>417537.29000000004</v>
      </c>
      <c r="E143" s="119">
        <f>+D143-C143</f>
        <v>192690.0400000001</v>
      </c>
      <c r="F143"/>
      <c r="G143" s="3"/>
    </row>
    <row r="144" spans="1:7" s="2" customFormat="1" ht="16.5" customHeight="1">
      <c r="A144" s="1"/>
      <c r="B144" s="1"/>
      <c r="C144" s="5"/>
      <c r="D144" s="5"/>
      <c r="E144" s="119"/>
      <c r="F144"/>
      <c r="G144" s="3"/>
    </row>
    <row r="145" spans="5:6" ht="16.5" customHeight="1">
      <c r="E145" s="119"/>
      <c r="F145"/>
    </row>
    <row r="146" spans="2:6" s="2" customFormat="1" ht="16.5" customHeight="1">
      <c r="B146" s="2" t="s">
        <v>3</v>
      </c>
      <c r="C146" s="10"/>
      <c r="D146" s="10"/>
      <c r="E146" s="2" t="s">
        <v>82</v>
      </c>
      <c r="F146"/>
    </row>
    <row r="147" spans="1:6" s="2" customFormat="1" ht="16.5" customHeight="1">
      <c r="A147" s="1"/>
      <c r="B147" s="1"/>
      <c r="C147" s="5"/>
      <c r="D147" s="5"/>
      <c r="E147" s="1"/>
      <c r="F147"/>
    </row>
    <row r="148" spans="2:7" ht="16.5" customHeight="1">
      <c r="B148" s="2"/>
      <c r="C148" s="10"/>
      <c r="D148" s="10"/>
      <c r="E148" s="2" t="s">
        <v>89</v>
      </c>
      <c r="F148"/>
      <c r="G148" s="2"/>
    </row>
    <row r="149" spans="1:6" s="2" customFormat="1" ht="16.5" customHeight="1">
      <c r="A149" s="1"/>
      <c r="B149" s="1"/>
      <c r="C149" s="5"/>
      <c r="D149" s="5"/>
      <c r="E149" s="1"/>
      <c r="F149"/>
    </row>
    <row r="150" spans="6:7" ht="16.5" customHeight="1">
      <c r="F150"/>
      <c r="G150" s="3"/>
    </row>
    <row r="151" spans="6:7" ht="16.5" customHeight="1">
      <c r="F151"/>
      <c r="G151" s="3"/>
    </row>
    <row r="152" spans="1:7" s="2" customFormat="1" ht="16.5" customHeight="1">
      <c r="A152" s="1"/>
      <c r="B152" s="1"/>
      <c r="C152" s="5"/>
      <c r="D152" s="5"/>
      <c r="E152" s="1"/>
      <c r="F152"/>
      <c r="G152" s="3"/>
    </row>
    <row r="153" spans="6:7" ht="16.5" customHeight="1">
      <c r="F153"/>
      <c r="G153" s="3"/>
    </row>
    <row r="154" spans="6:7" ht="16.5" customHeight="1">
      <c r="F154"/>
      <c r="G154" s="3"/>
    </row>
    <row r="155" spans="6:7" ht="16.5" customHeight="1">
      <c r="F155"/>
      <c r="G155" s="3"/>
    </row>
    <row r="156" spans="6:7" ht="16.5" customHeight="1">
      <c r="F156"/>
      <c r="G156" s="3"/>
    </row>
    <row r="157" spans="6:7" ht="16.5" customHeight="1">
      <c r="F157"/>
      <c r="G157" s="3"/>
    </row>
    <row r="158" spans="6:7" ht="16.5" customHeight="1">
      <c r="F158"/>
      <c r="G158" s="3"/>
    </row>
    <row r="159" spans="6:7" ht="16.5" customHeight="1">
      <c r="F159"/>
      <c r="G159" s="3"/>
    </row>
    <row r="160" spans="6:7" ht="16.5" customHeight="1">
      <c r="F160"/>
      <c r="G160" s="3"/>
    </row>
    <row r="161" spans="6:7" ht="16.5" customHeight="1">
      <c r="F161"/>
      <c r="G161" s="3"/>
    </row>
    <row r="162" spans="6:7" ht="16.5" customHeight="1">
      <c r="F162"/>
      <c r="G162" s="3"/>
    </row>
    <row r="163" spans="6:7" ht="16.5" customHeight="1">
      <c r="F163"/>
      <c r="G163" s="3"/>
    </row>
    <row r="164" spans="6:7" ht="16.5" customHeight="1">
      <c r="F164"/>
      <c r="G164" s="3"/>
    </row>
    <row r="165" spans="6:7" ht="16.5" customHeight="1">
      <c r="F165"/>
      <c r="G165" s="3"/>
    </row>
    <row r="166" spans="1:6" s="3" customFormat="1" ht="16.5" customHeight="1">
      <c r="A166" s="1"/>
      <c r="B166" s="1"/>
      <c r="C166" s="5"/>
      <c r="D166" s="5"/>
      <c r="E166" s="1"/>
      <c r="F166"/>
    </row>
    <row r="167" spans="6:7" ht="16.5" customHeight="1">
      <c r="F167"/>
      <c r="G167" s="3"/>
    </row>
    <row r="168" spans="6:7" ht="16.5" customHeight="1">
      <c r="F168"/>
      <c r="G168" s="3"/>
    </row>
    <row r="169" spans="6:7" ht="16.5" customHeight="1">
      <c r="F169"/>
      <c r="G169" s="3"/>
    </row>
    <row r="170" spans="1:6" s="3" customFormat="1" ht="16.5" customHeight="1">
      <c r="A170" s="1"/>
      <c r="B170" s="1"/>
      <c r="C170" s="5"/>
      <c r="D170" s="5"/>
      <c r="E170" s="1"/>
      <c r="F170"/>
    </row>
    <row r="171" spans="1:6" s="3" customFormat="1" ht="16.5" customHeight="1">
      <c r="A171" s="1"/>
      <c r="B171" s="1"/>
      <c r="C171" s="5"/>
      <c r="D171" s="5"/>
      <c r="E171" s="1"/>
      <c r="F171"/>
    </row>
    <row r="172" spans="1:6" s="3" customFormat="1" ht="16.5" customHeight="1">
      <c r="A172" s="1"/>
      <c r="B172" s="1"/>
      <c r="C172" s="5"/>
      <c r="D172" s="5"/>
      <c r="E172" s="1"/>
      <c r="F172"/>
    </row>
    <row r="173" spans="1:6" s="3" customFormat="1" ht="16.5" customHeight="1">
      <c r="A173" s="1"/>
      <c r="B173" s="1"/>
      <c r="C173" s="5"/>
      <c r="D173" s="5"/>
      <c r="E173" s="1"/>
      <c r="F173"/>
    </row>
    <row r="174" spans="1:6" s="3" customFormat="1" ht="16.5" customHeight="1">
      <c r="A174" s="1"/>
      <c r="B174" s="1"/>
      <c r="C174" s="5"/>
      <c r="D174" s="5"/>
      <c r="E174" s="1"/>
      <c r="F174"/>
    </row>
    <row r="175" spans="1:6" s="3" customFormat="1" ht="16.5" customHeight="1">
      <c r="A175" s="1"/>
      <c r="B175" s="1"/>
      <c r="C175" s="5"/>
      <c r="D175" s="5"/>
      <c r="E175" s="1"/>
      <c r="F175"/>
    </row>
    <row r="176" spans="1:6" s="3" customFormat="1" ht="16.5" customHeight="1">
      <c r="A176" s="1"/>
      <c r="B176" s="1"/>
      <c r="C176" s="5"/>
      <c r="D176" s="5"/>
      <c r="E176" s="1"/>
      <c r="F176"/>
    </row>
    <row r="177" spans="1:7" s="2" customFormat="1" ht="16.5" customHeight="1">
      <c r="A177" s="1"/>
      <c r="B177" s="1"/>
      <c r="C177" s="5"/>
      <c r="D177" s="5"/>
      <c r="E177" s="1"/>
      <c r="F177"/>
      <c r="G177" s="3"/>
    </row>
    <row r="178" spans="1:6" s="3" customFormat="1" ht="16.5" customHeight="1">
      <c r="A178" s="1"/>
      <c r="B178" s="1"/>
      <c r="C178" s="5"/>
      <c r="D178" s="5"/>
      <c r="E178" s="1"/>
      <c r="F178"/>
    </row>
    <row r="179" spans="1:6" s="3" customFormat="1" ht="16.5" customHeight="1">
      <c r="A179" s="1"/>
      <c r="B179" s="1"/>
      <c r="C179" s="5"/>
      <c r="D179" s="5"/>
      <c r="E179" s="1"/>
      <c r="F179"/>
    </row>
    <row r="180" spans="1:6" s="3" customFormat="1" ht="16.5" customHeight="1">
      <c r="A180" s="1"/>
      <c r="B180" s="1"/>
      <c r="C180" s="5"/>
      <c r="D180" s="5"/>
      <c r="E180" s="1"/>
      <c r="F180"/>
    </row>
    <row r="181" spans="1:6" s="3" customFormat="1" ht="16.5" customHeight="1">
      <c r="A181" s="1"/>
      <c r="B181" s="1"/>
      <c r="C181" s="5"/>
      <c r="D181" s="5"/>
      <c r="E181" s="1"/>
      <c r="F181"/>
    </row>
    <row r="182" spans="1:6" s="3" customFormat="1" ht="16.5" customHeight="1">
      <c r="A182" s="1"/>
      <c r="B182" s="1"/>
      <c r="C182" s="5"/>
      <c r="D182" s="5"/>
      <c r="E182" s="1"/>
      <c r="F182"/>
    </row>
    <row r="183" spans="1:6" s="3" customFormat="1" ht="16.5" customHeight="1">
      <c r="A183" s="1"/>
      <c r="B183" s="1"/>
      <c r="C183" s="5"/>
      <c r="D183" s="5"/>
      <c r="E183" s="1"/>
      <c r="F183"/>
    </row>
    <row r="184" spans="1:6" s="3" customFormat="1" ht="16.5" customHeight="1">
      <c r="A184" s="1"/>
      <c r="B184" s="1"/>
      <c r="C184" s="5"/>
      <c r="D184" s="5"/>
      <c r="E184" s="1"/>
      <c r="F184"/>
    </row>
    <row r="185" spans="1:6" s="3" customFormat="1" ht="16.5" customHeight="1">
      <c r="A185" s="1"/>
      <c r="B185" s="1"/>
      <c r="C185" s="5"/>
      <c r="D185" s="5"/>
      <c r="E185" s="1"/>
      <c r="F185"/>
    </row>
    <row r="186" spans="1:6" s="3" customFormat="1" ht="16.5" customHeight="1">
      <c r="A186" s="1"/>
      <c r="B186" s="1"/>
      <c r="C186" s="5"/>
      <c r="D186" s="5"/>
      <c r="E186" s="1"/>
      <c r="F186"/>
    </row>
    <row r="187" spans="6:7" ht="16.5" customHeight="1">
      <c r="F187"/>
      <c r="G187" s="3"/>
    </row>
    <row r="188" spans="1:7" s="2" customFormat="1" ht="16.5" customHeight="1">
      <c r="A188" s="1"/>
      <c r="B188" s="1"/>
      <c r="C188" s="5"/>
      <c r="D188" s="5"/>
      <c r="E188" s="1"/>
      <c r="F188"/>
      <c r="G188" s="3"/>
    </row>
    <row r="189" spans="1:6" s="3" customFormat="1" ht="16.5" customHeight="1">
      <c r="A189" s="1"/>
      <c r="B189" s="1"/>
      <c r="C189" s="5"/>
      <c r="D189" s="5"/>
      <c r="E189" s="1"/>
      <c r="F189"/>
    </row>
    <row r="190" spans="1:6" s="3" customFormat="1" ht="16.5" customHeight="1">
      <c r="A190" s="1"/>
      <c r="B190" s="1"/>
      <c r="C190" s="5"/>
      <c r="D190" s="5"/>
      <c r="E190" s="1"/>
      <c r="F190"/>
    </row>
    <row r="191" spans="6:7" ht="16.5" customHeight="1">
      <c r="F191"/>
      <c r="G191" s="3"/>
    </row>
    <row r="192" spans="1:6" s="3" customFormat="1" ht="16.5" customHeight="1">
      <c r="A192" s="1"/>
      <c r="B192" s="1"/>
      <c r="C192" s="5"/>
      <c r="D192" s="5"/>
      <c r="E192" s="1"/>
      <c r="F192"/>
    </row>
    <row r="193" spans="6:7" ht="16.5" customHeight="1">
      <c r="F193"/>
      <c r="G193" s="3"/>
    </row>
    <row r="194" spans="6:7" ht="16.5" customHeight="1">
      <c r="F194"/>
      <c r="G194" s="3"/>
    </row>
    <row r="195" spans="1:6" s="3" customFormat="1" ht="16.5" customHeight="1">
      <c r="A195" s="1"/>
      <c r="B195" s="1"/>
      <c r="C195" s="5"/>
      <c r="D195" s="5"/>
      <c r="E195" s="1"/>
      <c r="F195"/>
    </row>
    <row r="196" spans="6:7" ht="16.5" customHeight="1">
      <c r="F196"/>
      <c r="G196" s="3"/>
    </row>
    <row r="197" spans="6:7" ht="16.5" customHeight="1">
      <c r="F197"/>
      <c r="G197" s="2"/>
    </row>
    <row r="198" spans="1:6" s="2" customFormat="1" ht="16.5" customHeight="1">
      <c r="A198" s="1"/>
      <c r="B198" s="1"/>
      <c r="C198" s="5"/>
      <c r="D198" s="5"/>
      <c r="E198" s="1"/>
      <c r="F198"/>
    </row>
    <row r="199" spans="1:6" s="2" customFormat="1" ht="16.5" customHeight="1">
      <c r="A199" s="1"/>
      <c r="B199" s="1"/>
      <c r="C199" s="5"/>
      <c r="D199" s="5"/>
      <c r="E199" s="1"/>
      <c r="F199"/>
    </row>
    <row r="200" spans="6:7" ht="16.5" customHeight="1">
      <c r="F200"/>
      <c r="G200" s="2"/>
    </row>
    <row r="201" spans="6:7" ht="16.5" customHeight="1">
      <c r="F201"/>
      <c r="G201" s="2"/>
    </row>
    <row r="202" spans="6:7" ht="16.5" customHeight="1">
      <c r="F202"/>
      <c r="G202" s="2"/>
    </row>
    <row r="203" spans="1:7" s="3" customFormat="1" ht="16.5" customHeight="1">
      <c r="A203" s="1"/>
      <c r="B203" s="1"/>
      <c r="C203" s="5"/>
      <c r="D203" s="5"/>
      <c r="E203" s="1"/>
      <c r="F203"/>
      <c r="G203" s="2"/>
    </row>
    <row r="204" spans="6:7" ht="16.5" customHeight="1">
      <c r="F204"/>
      <c r="G204" s="2"/>
    </row>
    <row r="205" spans="6:7" ht="16.5" customHeight="1">
      <c r="F205"/>
      <c r="G205" s="3"/>
    </row>
    <row r="206" spans="6:7" ht="16.5" customHeight="1">
      <c r="F206"/>
      <c r="G206" s="3"/>
    </row>
    <row r="207" spans="6:7" ht="16.5" customHeight="1">
      <c r="F207"/>
      <c r="G207" s="3"/>
    </row>
    <row r="208" spans="6:7" ht="16.5" customHeight="1">
      <c r="F208"/>
      <c r="G208" s="6"/>
    </row>
    <row r="209" spans="1:7" s="2" customFormat="1" ht="16.5" customHeight="1">
      <c r="A209" s="1"/>
      <c r="B209" s="1"/>
      <c r="C209" s="5"/>
      <c r="D209" s="5"/>
      <c r="E209" s="1"/>
      <c r="F209"/>
      <c r="G209" s="3"/>
    </row>
    <row r="210" spans="6:7" ht="16.5" customHeight="1">
      <c r="F210"/>
      <c r="G210" s="2"/>
    </row>
    <row r="211" spans="6:7" ht="16.5" customHeight="1">
      <c r="F211"/>
      <c r="G211" s="3"/>
    </row>
    <row r="212" spans="1:7" s="2" customFormat="1" ht="16.5" customHeight="1">
      <c r="A212" s="1"/>
      <c r="B212" s="1"/>
      <c r="C212" s="5"/>
      <c r="D212" s="5"/>
      <c r="E212" s="1"/>
      <c r="F212"/>
      <c r="G212" s="1"/>
    </row>
    <row r="213" spans="6:7" ht="16.5" customHeight="1">
      <c r="F213"/>
      <c r="G213" s="3"/>
    </row>
    <row r="214" spans="6:7" ht="16.5" customHeight="1">
      <c r="F214"/>
      <c r="G214" s="2"/>
    </row>
    <row r="215" ht="16.5" customHeight="1">
      <c r="F215"/>
    </row>
    <row r="216" spans="1:7" s="2" customFormat="1" ht="16.5" customHeight="1">
      <c r="A216" s="1"/>
      <c r="B216" s="1"/>
      <c r="C216" s="5"/>
      <c r="D216" s="5"/>
      <c r="E216" s="1"/>
      <c r="F216"/>
      <c r="G216" s="1"/>
    </row>
    <row r="217" ht="16.5" customHeight="1">
      <c r="F217"/>
    </row>
    <row r="218" ht="16.5" customHeight="1">
      <c r="F218"/>
    </row>
    <row r="219" ht="16.5" customHeight="1">
      <c r="F219"/>
    </row>
    <row r="220" spans="6:7" ht="16.5" customHeight="1">
      <c r="F220"/>
      <c r="G220" s="2"/>
    </row>
    <row r="221" spans="6:7" ht="16.5" customHeight="1">
      <c r="F221"/>
      <c r="G221" s="2"/>
    </row>
    <row r="222" spans="6:7" ht="16.5" customHeight="1">
      <c r="F222"/>
      <c r="G222" s="3"/>
    </row>
    <row r="223" spans="1:7" s="2" customFormat="1" ht="16.5" customHeight="1">
      <c r="A223" s="1"/>
      <c r="B223" s="1"/>
      <c r="C223" s="5"/>
      <c r="D223" s="5"/>
      <c r="E223" s="1"/>
      <c r="F223"/>
      <c r="G223" s="1"/>
    </row>
    <row r="224" ht="16.5" customHeight="1">
      <c r="F224"/>
    </row>
    <row r="225" spans="6:7" ht="16.5" customHeight="1">
      <c r="F225"/>
      <c r="G225" s="2"/>
    </row>
    <row r="226" ht="16.5" customHeight="1">
      <c r="F226"/>
    </row>
    <row r="227" ht="16.5" customHeight="1">
      <c r="F227"/>
    </row>
    <row r="228" spans="6:7" ht="16.5" customHeight="1">
      <c r="F228"/>
      <c r="G228" s="2"/>
    </row>
    <row r="229" spans="6:7" ht="16.5" customHeight="1">
      <c r="F229"/>
      <c r="G229" s="2"/>
    </row>
    <row r="230" ht="16.5" customHeight="1">
      <c r="F230"/>
    </row>
    <row r="231" ht="16.5" customHeight="1">
      <c r="F231"/>
    </row>
    <row r="232" ht="16.5" customHeight="1">
      <c r="F232"/>
    </row>
    <row r="233" ht="16.5" customHeight="1">
      <c r="F233"/>
    </row>
    <row r="234" spans="6:7" ht="16.5" customHeight="1">
      <c r="F234"/>
      <c r="G234" s="2"/>
    </row>
    <row r="235" ht="16.5" customHeight="1">
      <c r="F235"/>
    </row>
    <row r="236" ht="16.5" customHeight="1">
      <c r="F236"/>
    </row>
    <row r="237" spans="6:7" ht="16.5" customHeight="1">
      <c r="F237"/>
      <c r="G237" s="2"/>
    </row>
    <row r="238" ht="16.5" customHeight="1">
      <c r="F238"/>
    </row>
    <row r="239" ht="16.5" customHeight="1">
      <c r="F239"/>
    </row>
    <row r="240" spans="6:7" ht="16.5" customHeight="1">
      <c r="F240"/>
      <c r="G240" s="3"/>
    </row>
    <row r="241" ht="16.5" customHeight="1">
      <c r="F241"/>
    </row>
    <row r="242" ht="16.5" customHeight="1">
      <c r="F242"/>
    </row>
    <row r="243" ht="16.5" customHeight="1">
      <c r="F243"/>
    </row>
    <row r="244" ht="16.5" customHeight="1">
      <c r="F244"/>
    </row>
    <row r="245" spans="6:7" ht="16.5" customHeight="1">
      <c r="F245"/>
      <c r="G245" s="2"/>
    </row>
    <row r="246" spans="6:7" ht="16.5" customHeight="1">
      <c r="F246"/>
      <c r="G246" s="2"/>
    </row>
    <row r="247" spans="1:7" s="3" customFormat="1" ht="16.5" customHeight="1">
      <c r="A247" s="1"/>
      <c r="B247" s="1"/>
      <c r="C247" s="5"/>
      <c r="D247" s="5"/>
      <c r="E247" s="1"/>
      <c r="F247"/>
      <c r="G247" s="2"/>
    </row>
    <row r="248" spans="6:7" ht="16.5" customHeight="1">
      <c r="F248"/>
      <c r="G248" s="2"/>
    </row>
    <row r="249" spans="6:7" ht="16.5" customHeight="1">
      <c r="F249"/>
      <c r="G249" s="2"/>
    </row>
    <row r="250" ht="16.5" customHeight="1">
      <c r="F250"/>
    </row>
    <row r="251" ht="16.5" customHeight="1">
      <c r="F251"/>
    </row>
    <row r="252" ht="16.5" customHeight="1">
      <c r="F252"/>
    </row>
    <row r="253" ht="16.5" customHeight="1">
      <c r="F253"/>
    </row>
    <row r="254" spans="1:7" s="3" customFormat="1" ht="16.5" customHeight="1">
      <c r="A254" s="1"/>
      <c r="B254" s="1"/>
      <c r="C254" s="5"/>
      <c r="D254" s="5"/>
      <c r="E254" s="1"/>
      <c r="F254"/>
      <c r="G254" s="1"/>
    </row>
    <row r="255" spans="1:7" s="3" customFormat="1" ht="16.5" customHeight="1">
      <c r="A255" s="1"/>
      <c r="B255" s="1"/>
      <c r="C255" s="5"/>
      <c r="D255" s="5"/>
      <c r="E255" s="1"/>
      <c r="F255"/>
      <c r="G255" s="1"/>
    </row>
    <row r="256" ht="16.5" customHeight="1">
      <c r="F256"/>
    </row>
    <row r="257" ht="16.5" customHeight="1">
      <c r="F257"/>
    </row>
    <row r="258" ht="16.5" customHeight="1">
      <c r="F258"/>
    </row>
    <row r="259" ht="16.5" customHeight="1">
      <c r="F259"/>
    </row>
    <row r="260" ht="16.5" customHeight="1">
      <c r="F260"/>
    </row>
    <row r="261" ht="16.5" customHeight="1">
      <c r="F261"/>
    </row>
    <row r="262" ht="16.5" customHeight="1">
      <c r="F262"/>
    </row>
    <row r="263" ht="16.5" customHeight="1">
      <c r="F263"/>
    </row>
    <row r="264" spans="1:7" s="2" customFormat="1" ht="16.5" customHeight="1">
      <c r="A264" s="1"/>
      <c r="B264" s="1"/>
      <c r="C264" s="5"/>
      <c r="D264" s="5"/>
      <c r="E264" s="1"/>
      <c r="F264"/>
      <c r="G264" s="1"/>
    </row>
    <row r="265" spans="1:7" s="2" customFormat="1" ht="16.5" customHeight="1">
      <c r="A265" s="1"/>
      <c r="B265" s="1"/>
      <c r="C265" s="5"/>
      <c r="D265" s="5"/>
      <c r="E265" s="1"/>
      <c r="F265"/>
      <c r="G265" s="1"/>
    </row>
    <row r="266" spans="1:7" s="2" customFormat="1" ht="16.5" customHeight="1">
      <c r="A266" s="1"/>
      <c r="B266" s="1"/>
      <c r="C266" s="5"/>
      <c r="D266" s="5"/>
      <c r="E266" s="1"/>
      <c r="F266"/>
      <c r="G266" s="1"/>
    </row>
    <row r="267" spans="1:6" s="2" customFormat="1" ht="16.5" customHeight="1">
      <c r="A267" s="1"/>
      <c r="B267" s="1"/>
      <c r="C267" s="5"/>
      <c r="D267" s="5"/>
      <c r="E267" s="1"/>
      <c r="F267"/>
    </row>
    <row r="268" spans="1:7" s="2" customFormat="1" ht="16.5" customHeight="1">
      <c r="A268" s="1"/>
      <c r="B268" s="1"/>
      <c r="C268" s="5"/>
      <c r="D268" s="5"/>
      <c r="E268" s="1"/>
      <c r="F268"/>
      <c r="G268" s="1"/>
    </row>
    <row r="269" spans="6:7" ht="16.5" customHeight="1">
      <c r="F269"/>
      <c r="G269" s="3"/>
    </row>
    <row r="270" spans="6:7" ht="16.5" customHeight="1">
      <c r="F270"/>
      <c r="G270" s="3"/>
    </row>
    <row r="271" ht="16.5" customHeight="1">
      <c r="F271"/>
    </row>
    <row r="272" ht="16.5" customHeight="1">
      <c r="F272"/>
    </row>
    <row r="273" spans="1:7" s="2" customFormat="1" ht="16.5" customHeight="1">
      <c r="A273" s="1"/>
      <c r="B273" s="1"/>
      <c r="C273" s="5"/>
      <c r="D273" s="5"/>
      <c r="E273" s="1"/>
      <c r="F273"/>
      <c r="G273" s="1"/>
    </row>
    <row r="274" spans="1:7" s="2" customFormat="1" ht="16.5" customHeight="1">
      <c r="A274" s="1"/>
      <c r="B274" s="1"/>
      <c r="C274" s="5"/>
      <c r="D274" s="5"/>
      <c r="E274" s="1"/>
      <c r="F274"/>
      <c r="G274" s="1"/>
    </row>
    <row r="275" spans="1:7" s="3" customFormat="1" ht="16.5" customHeight="1">
      <c r="A275" s="1"/>
      <c r="B275" s="1"/>
      <c r="C275" s="5"/>
      <c r="D275" s="5"/>
      <c r="E275" s="1"/>
      <c r="F275"/>
      <c r="G275" s="1"/>
    </row>
    <row r="276" ht="16.5" customHeight="1">
      <c r="F276"/>
    </row>
    <row r="277" ht="16.5" customHeight="1">
      <c r="F277"/>
    </row>
    <row r="278" ht="16.5" customHeight="1">
      <c r="F278"/>
    </row>
    <row r="279" ht="16.5" customHeight="1">
      <c r="F279"/>
    </row>
    <row r="280" ht="16.5" customHeight="1">
      <c r="F280"/>
    </row>
    <row r="281" ht="16.5" customHeight="1">
      <c r="F281"/>
    </row>
    <row r="282" ht="16.5" customHeight="1">
      <c r="F282"/>
    </row>
    <row r="283" ht="16.5" customHeight="1">
      <c r="F283"/>
    </row>
    <row r="284" spans="6:7" ht="16.5" customHeight="1">
      <c r="F284"/>
      <c r="G284" s="2"/>
    </row>
    <row r="285" spans="1:7" s="3" customFormat="1" ht="16.5" customHeight="1">
      <c r="A285" s="1"/>
      <c r="B285" s="1"/>
      <c r="C285" s="5"/>
      <c r="D285" s="5"/>
      <c r="E285" s="1"/>
      <c r="F285"/>
      <c r="G285" s="2"/>
    </row>
    <row r="286" spans="6:7" ht="16.5" customHeight="1">
      <c r="F286"/>
      <c r="G286" s="2"/>
    </row>
    <row r="287" spans="6:7" ht="16.5" customHeight="1">
      <c r="F287"/>
      <c r="G287" s="2"/>
    </row>
    <row r="288" spans="6:7" ht="16.5" customHeight="1">
      <c r="F288"/>
      <c r="G288" s="2"/>
    </row>
    <row r="289" spans="6:7" ht="16.5" customHeight="1">
      <c r="F289"/>
      <c r="G289" s="2"/>
    </row>
    <row r="290" spans="6:7" ht="16.5" customHeight="1">
      <c r="F290"/>
      <c r="G290" s="3"/>
    </row>
    <row r="291" spans="1:6" s="2" customFormat="1" ht="16.5" customHeight="1">
      <c r="A291" s="1"/>
      <c r="B291" s="1"/>
      <c r="C291" s="5"/>
      <c r="D291" s="5"/>
      <c r="E291" s="1"/>
      <c r="F291"/>
    </row>
    <row r="292" ht="16.5" customHeight="1">
      <c r="F292"/>
    </row>
    <row r="293" spans="6:7" ht="16.5" customHeight="1">
      <c r="F293"/>
      <c r="G293" s="3"/>
    </row>
    <row r="294" ht="16.5" customHeight="1">
      <c r="F294"/>
    </row>
    <row r="295" ht="16.5" customHeight="1">
      <c r="F295"/>
    </row>
    <row r="296" ht="16.5" customHeight="1">
      <c r="F296"/>
    </row>
    <row r="297" ht="16.5" customHeight="1">
      <c r="F297"/>
    </row>
    <row r="298" spans="1:7" s="2" customFormat="1" ht="16.5" customHeight="1">
      <c r="A298" s="1"/>
      <c r="B298" s="1"/>
      <c r="C298" s="5"/>
      <c r="D298" s="5"/>
      <c r="E298" s="1"/>
      <c r="F298"/>
      <c r="G298" s="1"/>
    </row>
    <row r="299" ht="16.5" customHeight="1">
      <c r="F299"/>
    </row>
    <row r="300" ht="16.5" customHeight="1">
      <c r="F300"/>
    </row>
    <row r="301" ht="16.5" customHeight="1">
      <c r="F301"/>
    </row>
    <row r="302" ht="16.5" customHeight="1">
      <c r="F302"/>
    </row>
    <row r="303" spans="1:7" s="3" customFormat="1" ht="16.5" customHeight="1">
      <c r="A303" s="1"/>
      <c r="B303" s="1"/>
      <c r="C303" s="5"/>
      <c r="D303" s="5"/>
      <c r="E303" s="1"/>
      <c r="F303"/>
      <c r="G303" s="1"/>
    </row>
    <row r="304" ht="16.5" customHeight="1">
      <c r="F304"/>
    </row>
    <row r="305" ht="16.5" customHeight="1">
      <c r="F305"/>
    </row>
    <row r="306" ht="16.5" customHeight="1">
      <c r="F306"/>
    </row>
    <row r="307" spans="1:7" s="2" customFormat="1" ht="16.5" customHeight="1">
      <c r="A307" s="1"/>
      <c r="B307" s="1"/>
      <c r="C307" s="5"/>
      <c r="D307" s="5"/>
      <c r="E307" s="1"/>
      <c r="F307"/>
      <c r="G307" s="1"/>
    </row>
    <row r="308" spans="6:7" ht="16.5" customHeight="1">
      <c r="F308"/>
      <c r="G308" s="2"/>
    </row>
    <row r="309" spans="6:7" ht="16.5" customHeight="1">
      <c r="F309"/>
      <c r="G309" s="2"/>
    </row>
    <row r="310" spans="1:7" s="3" customFormat="1" ht="16.5" customHeight="1">
      <c r="A310" s="1"/>
      <c r="B310" s="1"/>
      <c r="C310" s="5"/>
      <c r="D310" s="5"/>
      <c r="E310" s="1"/>
      <c r="F310"/>
      <c r="G310" s="2"/>
    </row>
    <row r="311" ht="16.5" customHeight="1">
      <c r="F311"/>
    </row>
    <row r="312" spans="6:7" ht="16.5" customHeight="1">
      <c r="F312"/>
      <c r="G312" s="2"/>
    </row>
    <row r="313" spans="1:7" s="3" customFormat="1" ht="16.5" customHeight="1">
      <c r="A313" s="1"/>
      <c r="B313" s="1"/>
      <c r="C313" s="5"/>
      <c r="D313" s="5"/>
      <c r="E313" s="1"/>
      <c r="F313"/>
      <c r="G313" s="1"/>
    </row>
    <row r="314" spans="1:7" s="3" customFormat="1" ht="16.5" customHeight="1">
      <c r="A314" s="1"/>
      <c r="B314" s="1"/>
      <c r="C314" s="5"/>
      <c r="D314" s="5"/>
      <c r="E314" s="1"/>
      <c r="F314"/>
      <c r="G314" s="1"/>
    </row>
    <row r="315" ht="16.5" customHeight="1">
      <c r="F315"/>
    </row>
    <row r="316" ht="16.5" customHeight="1">
      <c r="F316"/>
    </row>
    <row r="317" spans="6:7" ht="16.5" customHeight="1">
      <c r="F317"/>
      <c r="G317" s="3"/>
    </row>
    <row r="318" ht="16.5" customHeight="1">
      <c r="F318"/>
    </row>
    <row r="319" ht="16.5" customHeight="1">
      <c r="F319"/>
    </row>
    <row r="320" spans="6:7" ht="16.5" customHeight="1">
      <c r="F320"/>
      <c r="G320" s="2"/>
    </row>
    <row r="321" spans="1:7" s="3" customFormat="1" ht="16.5" customHeight="1">
      <c r="A321" s="1"/>
      <c r="B321" s="1"/>
      <c r="C321" s="5"/>
      <c r="D321" s="5"/>
      <c r="E321" s="1"/>
      <c r="F321"/>
      <c r="G321" s="2"/>
    </row>
    <row r="322" ht="16.5" customHeight="1">
      <c r="F322"/>
    </row>
    <row r="323" ht="16.5" customHeight="1">
      <c r="F323"/>
    </row>
    <row r="324" ht="16.5" customHeight="1">
      <c r="F324"/>
    </row>
    <row r="325" spans="1:7" s="3" customFormat="1" ht="16.5" customHeight="1">
      <c r="A325" s="1"/>
      <c r="B325" s="1"/>
      <c r="C325" s="5"/>
      <c r="D325" s="5"/>
      <c r="E325" s="1"/>
      <c r="F325"/>
      <c r="G325" s="1"/>
    </row>
    <row r="326" spans="1:7" s="3" customFormat="1" ht="16.5" customHeight="1">
      <c r="A326" s="1"/>
      <c r="B326" s="1"/>
      <c r="C326" s="5"/>
      <c r="D326" s="5"/>
      <c r="E326" s="1"/>
      <c r="F326"/>
      <c r="G326" s="1"/>
    </row>
    <row r="327" spans="1:7" s="3" customFormat="1" ht="16.5" customHeight="1">
      <c r="A327" s="1"/>
      <c r="B327" s="1"/>
      <c r="C327" s="5"/>
      <c r="D327" s="5"/>
      <c r="E327" s="1"/>
      <c r="F327"/>
      <c r="G327" s="1"/>
    </row>
    <row r="328" spans="1:7" s="3" customFormat="1" ht="16.5" customHeight="1">
      <c r="A328" s="1"/>
      <c r="B328" s="1"/>
      <c r="C328" s="5"/>
      <c r="D328" s="5"/>
      <c r="E328" s="1"/>
      <c r="F328"/>
      <c r="G328" s="1"/>
    </row>
    <row r="329" spans="1:7" s="2" customFormat="1" ht="16.5" customHeight="1">
      <c r="A329" s="1"/>
      <c r="B329" s="1"/>
      <c r="C329" s="5"/>
      <c r="D329" s="5"/>
      <c r="E329" s="1"/>
      <c r="F329"/>
      <c r="G329" s="1"/>
    </row>
    <row r="330" spans="1:7" s="3" customFormat="1" ht="16.5" customHeight="1">
      <c r="A330" s="1"/>
      <c r="B330" s="1"/>
      <c r="C330" s="5"/>
      <c r="D330" s="5"/>
      <c r="E330" s="1"/>
      <c r="F330"/>
      <c r="G330" s="1"/>
    </row>
    <row r="331" spans="1:7" s="3" customFormat="1" ht="16.5" customHeight="1">
      <c r="A331" s="1"/>
      <c r="B331" s="1"/>
      <c r="C331" s="5"/>
      <c r="D331" s="5"/>
      <c r="E331" s="1"/>
      <c r="F331"/>
      <c r="G331" s="1"/>
    </row>
    <row r="332" spans="1:7" s="3" customFormat="1" ht="16.5" customHeight="1">
      <c r="A332" s="1"/>
      <c r="B332" s="1"/>
      <c r="C332" s="5"/>
      <c r="D332" s="5"/>
      <c r="E332" s="1"/>
      <c r="F332"/>
      <c r="G332" s="1"/>
    </row>
    <row r="333" spans="1:7" s="3" customFormat="1" ht="16.5" customHeight="1">
      <c r="A333" s="1"/>
      <c r="B333" s="1"/>
      <c r="C333" s="5"/>
      <c r="D333" s="5"/>
      <c r="E333" s="1"/>
      <c r="F333"/>
      <c r="G333" s="1"/>
    </row>
    <row r="334" spans="1:7" s="3" customFormat="1" ht="16.5" customHeight="1">
      <c r="A334" s="1"/>
      <c r="B334" s="1"/>
      <c r="C334" s="5"/>
      <c r="D334" s="5"/>
      <c r="E334" s="1"/>
      <c r="F334"/>
      <c r="G334" s="1"/>
    </row>
    <row r="335" spans="6:7" ht="16.5" customHeight="1">
      <c r="F335"/>
      <c r="G335" s="2"/>
    </row>
    <row r="336" spans="1:6" s="2" customFormat="1" ht="16.5" customHeight="1">
      <c r="A336" s="1"/>
      <c r="B336" s="1"/>
      <c r="C336" s="5"/>
      <c r="D336" s="5"/>
      <c r="E336" s="1"/>
      <c r="F336"/>
    </row>
    <row r="337" spans="1:7" s="2" customFormat="1" ht="16.5" customHeight="1">
      <c r="A337" s="1"/>
      <c r="B337" s="1"/>
      <c r="C337" s="5"/>
      <c r="D337" s="5"/>
      <c r="E337" s="1"/>
      <c r="F337"/>
      <c r="G337" s="1"/>
    </row>
    <row r="338" spans="1:7" s="2" customFormat="1" ht="16.5" customHeight="1">
      <c r="A338" s="1"/>
      <c r="B338" s="1"/>
      <c r="C338" s="5"/>
      <c r="D338" s="5"/>
      <c r="E338" s="1"/>
      <c r="F338"/>
      <c r="G338" s="1"/>
    </row>
    <row r="339" spans="1:7" s="2" customFormat="1" ht="16.5" customHeight="1">
      <c r="A339" s="1"/>
      <c r="B339" s="1"/>
      <c r="C339" s="5"/>
      <c r="D339" s="5"/>
      <c r="E339" s="1"/>
      <c r="F339"/>
      <c r="G339" s="1"/>
    </row>
    <row r="340" spans="1:7" s="3" customFormat="1" ht="16.5" customHeight="1">
      <c r="A340" s="1"/>
      <c r="B340" s="1"/>
      <c r="C340" s="5"/>
      <c r="D340" s="5"/>
      <c r="E340" s="1"/>
      <c r="F340"/>
      <c r="G340" s="2"/>
    </row>
    <row r="341" spans="1:7" s="3" customFormat="1" ht="16.5" customHeight="1">
      <c r="A341" s="1"/>
      <c r="B341" s="1"/>
      <c r="C341" s="5"/>
      <c r="D341" s="5"/>
      <c r="E341" s="1"/>
      <c r="F341"/>
      <c r="G341" s="1"/>
    </row>
    <row r="342" spans="1:7" s="3" customFormat="1" ht="16.5" customHeight="1">
      <c r="A342" s="1"/>
      <c r="B342" s="1"/>
      <c r="C342" s="5"/>
      <c r="D342" s="5"/>
      <c r="E342" s="1"/>
      <c r="F342"/>
      <c r="G342" s="1"/>
    </row>
    <row r="343" spans="1:7" s="3" customFormat="1" ht="16.5" customHeight="1">
      <c r="A343" s="1"/>
      <c r="B343" s="1"/>
      <c r="C343" s="5"/>
      <c r="D343" s="5"/>
      <c r="E343" s="1"/>
      <c r="F343"/>
      <c r="G343" s="1"/>
    </row>
    <row r="344" spans="1:7" s="3" customFormat="1" ht="16.5" customHeight="1">
      <c r="A344" s="1"/>
      <c r="B344" s="1"/>
      <c r="C344" s="5"/>
      <c r="D344" s="5"/>
      <c r="E344" s="1"/>
      <c r="F344"/>
      <c r="G344" s="1"/>
    </row>
    <row r="345" spans="1:7" s="3" customFormat="1" ht="16.5" customHeight="1">
      <c r="A345" s="1"/>
      <c r="B345" s="1"/>
      <c r="C345" s="5"/>
      <c r="D345" s="5"/>
      <c r="E345" s="1"/>
      <c r="F345"/>
      <c r="G345" s="1"/>
    </row>
    <row r="346" spans="1:7" s="3" customFormat="1" ht="16.5" customHeight="1">
      <c r="A346" s="1"/>
      <c r="B346" s="1"/>
      <c r="C346" s="5"/>
      <c r="D346" s="5"/>
      <c r="E346" s="1"/>
      <c r="F346"/>
      <c r="G346" s="1"/>
    </row>
    <row r="347" spans="1:7" s="3" customFormat="1" ht="16.5" customHeight="1">
      <c r="A347" s="1"/>
      <c r="B347" s="1"/>
      <c r="C347" s="5"/>
      <c r="D347" s="5"/>
      <c r="E347" s="1"/>
      <c r="F347"/>
      <c r="G347" s="1"/>
    </row>
    <row r="348" spans="1:7" s="3" customFormat="1" ht="16.5" customHeight="1">
      <c r="A348" s="1"/>
      <c r="B348" s="1"/>
      <c r="C348" s="5"/>
      <c r="D348" s="5"/>
      <c r="E348" s="1"/>
      <c r="F348"/>
      <c r="G348" s="1"/>
    </row>
    <row r="349" spans="1:7" s="3" customFormat="1" ht="16.5" customHeight="1">
      <c r="A349" s="1"/>
      <c r="B349" s="1"/>
      <c r="C349" s="5"/>
      <c r="D349" s="5"/>
      <c r="E349" s="1"/>
      <c r="F349"/>
      <c r="G349" s="2"/>
    </row>
    <row r="350" spans="1:7" s="3" customFormat="1" ht="16.5" customHeight="1">
      <c r="A350" s="1"/>
      <c r="B350" s="1"/>
      <c r="C350" s="5"/>
      <c r="D350" s="5"/>
      <c r="E350" s="1"/>
      <c r="F350"/>
      <c r="G350" s="1"/>
    </row>
    <row r="351" spans="1:7" s="3" customFormat="1" ht="16.5" customHeight="1">
      <c r="A351" s="1"/>
      <c r="B351" s="1"/>
      <c r="C351" s="5"/>
      <c r="D351" s="5"/>
      <c r="E351" s="1"/>
      <c r="F351"/>
      <c r="G351" s="1"/>
    </row>
    <row r="352" spans="1:7" s="3" customFormat="1" ht="16.5" customHeight="1">
      <c r="A352" s="1"/>
      <c r="B352" s="1"/>
      <c r="C352" s="5"/>
      <c r="D352" s="5"/>
      <c r="E352" s="1"/>
      <c r="F352"/>
      <c r="G352" s="1"/>
    </row>
    <row r="353" spans="1:7" s="3" customFormat="1" ht="16.5" customHeight="1">
      <c r="A353" s="1"/>
      <c r="B353" s="1"/>
      <c r="C353" s="5"/>
      <c r="D353" s="5"/>
      <c r="E353" s="1"/>
      <c r="F353"/>
      <c r="G353" s="1"/>
    </row>
    <row r="354" spans="1:7" s="3" customFormat="1" ht="16.5" customHeight="1">
      <c r="A354" s="1"/>
      <c r="B354" s="1"/>
      <c r="C354" s="5"/>
      <c r="D354" s="5"/>
      <c r="E354" s="1"/>
      <c r="F354"/>
      <c r="G354" s="1"/>
    </row>
    <row r="355" spans="1:7" s="3" customFormat="1" ht="16.5" customHeight="1">
      <c r="A355" s="1"/>
      <c r="B355" s="1"/>
      <c r="C355" s="5"/>
      <c r="D355" s="5"/>
      <c r="E355" s="1"/>
      <c r="F355"/>
      <c r="G355" s="1"/>
    </row>
    <row r="356" spans="1:7" s="3" customFormat="1" ht="16.5" customHeight="1">
      <c r="A356" s="1"/>
      <c r="B356" s="1"/>
      <c r="C356" s="5"/>
      <c r="D356" s="5"/>
      <c r="E356" s="1"/>
      <c r="F356"/>
      <c r="G356" s="1"/>
    </row>
    <row r="357" spans="1:7" s="3" customFormat="1" ht="16.5" customHeight="1">
      <c r="A357" s="1"/>
      <c r="B357" s="1"/>
      <c r="C357" s="5"/>
      <c r="D357" s="5"/>
      <c r="E357" s="1"/>
      <c r="F357"/>
      <c r="G357" s="1"/>
    </row>
    <row r="358" spans="1:7" s="3" customFormat="1" ht="16.5" customHeight="1">
      <c r="A358" s="1"/>
      <c r="B358" s="1"/>
      <c r="C358" s="5"/>
      <c r="D358" s="5"/>
      <c r="E358" s="1"/>
      <c r="F358"/>
      <c r="G358" s="1"/>
    </row>
    <row r="359" spans="1:7" s="3" customFormat="1" ht="16.5" customHeight="1">
      <c r="A359" s="1"/>
      <c r="B359" s="1"/>
      <c r="C359" s="5"/>
      <c r="D359" s="5"/>
      <c r="E359" s="1"/>
      <c r="F359"/>
      <c r="G359" s="1"/>
    </row>
    <row r="360" spans="1:7" s="3" customFormat="1" ht="16.5" customHeight="1">
      <c r="A360" s="1"/>
      <c r="B360" s="1"/>
      <c r="C360" s="5"/>
      <c r="D360" s="5"/>
      <c r="E360" s="1"/>
      <c r="F360"/>
      <c r="G360" s="1"/>
    </row>
    <row r="361" spans="1:7" s="3" customFormat="1" ht="16.5" customHeight="1">
      <c r="A361" s="1"/>
      <c r="B361" s="1"/>
      <c r="C361" s="5"/>
      <c r="D361" s="5"/>
      <c r="E361" s="1"/>
      <c r="F361"/>
      <c r="G361" s="1"/>
    </row>
    <row r="362" spans="1:7" s="3" customFormat="1" ht="16.5" customHeight="1">
      <c r="A362" s="1"/>
      <c r="B362" s="1"/>
      <c r="C362" s="5"/>
      <c r="D362" s="5"/>
      <c r="E362" s="1"/>
      <c r="F362"/>
      <c r="G362" s="1"/>
    </row>
    <row r="363" spans="1:7" s="3" customFormat="1" ht="16.5" customHeight="1">
      <c r="A363" s="1"/>
      <c r="B363" s="1"/>
      <c r="C363" s="5"/>
      <c r="D363" s="5"/>
      <c r="E363" s="1"/>
      <c r="F363"/>
      <c r="G363" s="1"/>
    </row>
    <row r="364" spans="1:7" s="3" customFormat="1" ht="16.5" customHeight="1">
      <c r="A364" s="1"/>
      <c r="B364" s="1"/>
      <c r="C364" s="5"/>
      <c r="D364" s="5"/>
      <c r="E364" s="1"/>
      <c r="F364"/>
      <c r="G364" s="1"/>
    </row>
    <row r="365" spans="1:7" s="3" customFormat="1" ht="16.5" customHeight="1">
      <c r="A365" s="1"/>
      <c r="B365" s="1"/>
      <c r="C365" s="5"/>
      <c r="D365" s="5"/>
      <c r="E365" s="1"/>
      <c r="F365"/>
      <c r="G365" s="1"/>
    </row>
    <row r="366" spans="1:7" s="3" customFormat="1" ht="16.5" customHeight="1">
      <c r="A366" s="1"/>
      <c r="B366" s="1"/>
      <c r="C366" s="5"/>
      <c r="D366" s="5"/>
      <c r="E366" s="1"/>
      <c r="F366"/>
      <c r="G366" s="1"/>
    </row>
    <row r="367" spans="1:7" s="3" customFormat="1" ht="16.5" customHeight="1">
      <c r="A367" s="1"/>
      <c r="B367" s="1"/>
      <c r="C367" s="5"/>
      <c r="D367" s="5"/>
      <c r="E367" s="1"/>
      <c r="F367"/>
      <c r="G367" s="1"/>
    </row>
    <row r="368" spans="1:7" s="3" customFormat="1" ht="16.5" customHeight="1">
      <c r="A368" s="1"/>
      <c r="B368" s="1"/>
      <c r="C368" s="5"/>
      <c r="D368" s="5"/>
      <c r="E368" s="1"/>
      <c r="F368"/>
      <c r="G368" s="1"/>
    </row>
    <row r="369" spans="1:7" s="3" customFormat="1" ht="16.5" customHeight="1">
      <c r="A369" s="1"/>
      <c r="B369" s="1"/>
      <c r="C369" s="5"/>
      <c r="D369" s="5"/>
      <c r="E369" s="1"/>
      <c r="F369"/>
      <c r="G369" s="1"/>
    </row>
    <row r="370" spans="1:7" s="3" customFormat="1" ht="16.5" customHeight="1">
      <c r="A370" s="1"/>
      <c r="B370" s="1"/>
      <c r="C370" s="5"/>
      <c r="D370" s="5"/>
      <c r="E370" s="1"/>
      <c r="F370"/>
      <c r="G370" s="1"/>
    </row>
    <row r="371" spans="1:7" s="3" customFormat="1" ht="16.5" customHeight="1">
      <c r="A371" s="1"/>
      <c r="B371" s="1"/>
      <c r="C371" s="5"/>
      <c r="D371" s="5"/>
      <c r="E371" s="1"/>
      <c r="F371"/>
      <c r="G371" s="1"/>
    </row>
    <row r="372" spans="1:7" s="3" customFormat="1" ht="16.5" customHeight="1">
      <c r="A372" s="1"/>
      <c r="B372" s="1"/>
      <c r="C372" s="5"/>
      <c r="D372" s="5"/>
      <c r="E372" s="1"/>
      <c r="F372"/>
      <c r="G372" s="2"/>
    </row>
    <row r="373" spans="1:7" s="3" customFormat="1" ht="16.5" customHeight="1">
      <c r="A373" s="1"/>
      <c r="B373" s="1"/>
      <c r="C373" s="5"/>
      <c r="D373" s="5"/>
      <c r="E373" s="1"/>
      <c r="F373"/>
      <c r="G373" s="1"/>
    </row>
    <row r="374" spans="1:7" s="3" customFormat="1" ht="16.5" customHeight="1">
      <c r="A374" s="1"/>
      <c r="B374" s="1"/>
      <c r="C374" s="5"/>
      <c r="D374" s="5"/>
      <c r="E374" s="1"/>
      <c r="F374"/>
      <c r="G374" s="1"/>
    </row>
    <row r="375" spans="1:7" s="3" customFormat="1" ht="16.5" customHeight="1">
      <c r="A375" s="1"/>
      <c r="B375" s="1"/>
      <c r="C375" s="5"/>
      <c r="D375" s="5"/>
      <c r="E375" s="1"/>
      <c r="F375"/>
      <c r="G375" s="1"/>
    </row>
    <row r="376" spans="1:7" s="3" customFormat="1" ht="16.5" customHeight="1">
      <c r="A376" s="1"/>
      <c r="B376" s="1"/>
      <c r="C376" s="5"/>
      <c r="D376" s="5"/>
      <c r="E376" s="1"/>
      <c r="F376"/>
      <c r="G376" s="1"/>
    </row>
    <row r="377" spans="1:7" s="3" customFormat="1" ht="16.5" customHeight="1">
      <c r="A377" s="1"/>
      <c r="B377" s="1"/>
      <c r="C377" s="5"/>
      <c r="D377" s="5"/>
      <c r="E377" s="1"/>
      <c r="F377"/>
      <c r="G377" s="2"/>
    </row>
    <row r="378" spans="1:7" s="3" customFormat="1" ht="16.5" customHeight="1">
      <c r="A378" s="1"/>
      <c r="B378" s="1"/>
      <c r="C378" s="5"/>
      <c r="D378" s="5"/>
      <c r="E378" s="1"/>
      <c r="F378"/>
      <c r="G378" s="1"/>
    </row>
    <row r="379" spans="1:7" s="3" customFormat="1" ht="16.5" customHeight="1">
      <c r="A379" s="1"/>
      <c r="B379" s="1"/>
      <c r="C379" s="5"/>
      <c r="D379" s="5"/>
      <c r="E379" s="1"/>
      <c r="F379"/>
      <c r="G379" s="1"/>
    </row>
    <row r="380" spans="1:7" s="3" customFormat="1" ht="16.5" customHeight="1">
      <c r="A380" s="1"/>
      <c r="B380" s="1"/>
      <c r="C380" s="5"/>
      <c r="D380" s="5"/>
      <c r="E380" s="1"/>
      <c r="F380"/>
      <c r="G380" s="1"/>
    </row>
    <row r="381" spans="1:7" s="3" customFormat="1" ht="16.5" customHeight="1">
      <c r="A381" s="1"/>
      <c r="B381" s="1"/>
      <c r="C381" s="5"/>
      <c r="D381" s="5"/>
      <c r="E381" s="1"/>
      <c r="F381"/>
      <c r="G381" s="1"/>
    </row>
    <row r="382" spans="1:7" s="3" customFormat="1" ht="16.5" customHeight="1">
      <c r="A382" s="1"/>
      <c r="B382" s="1"/>
      <c r="C382" s="5"/>
      <c r="D382" s="5"/>
      <c r="E382" s="1"/>
      <c r="F382"/>
      <c r="G382" s="1"/>
    </row>
    <row r="383" spans="1:7" s="3" customFormat="1" ht="16.5" customHeight="1">
      <c r="A383" s="1"/>
      <c r="B383" s="1"/>
      <c r="C383" s="5"/>
      <c r="D383" s="5"/>
      <c r="E383" s="1"/>
      <c r="F383"/>
      <c r="G383" s="1"/>
    </row>
    <row r="384" spans="1:7" s="3" customFormat="1" ht="16.5" customHeight="1">
      <c r="A384" s="1"/>
      <c r="B384" s="1"/>
      <c r="C384" s="5"/>
      <c r="D384" s="5"/>
      <c r="E384" s="1"/>
      <c r="F384"/>
      <c r="G384" s="1"/>
    </row>
    <row r="385" spans="1:7" s="3" customFormat="1" ht="16.5" customHeight="1">
      <c r="A385" s="1"/>
      <c r="B385" s="1"/>
      <c r="C385" s="5"/>
      <c r="D385" s="5"/>
      <c r="E385" s="1"/>
      <c r="F385"/>
      <c r="G385" s="1"/>
    </row>
    <row r="386" spans="1:7" s="3" customFormat="1" ht="16.5" customHeight="1">
      <c r="A386" s="1"/>
      <c r="B386" s="1"/>
      <c r="C386" s="5"/>
      <c r="D386" s="5"/>
      <c r="E386" s="1"/>
      <c r="F386"/>
      <c r="G386" s="1"/>
    </row>
    <row r="387" spans="1:7" s="2" customFormat="1" ht="16.5" customHeight="1">
      <c r="A387" s="1"/>
      <c r="B387" s="1"/>
      <c r="C387" s="5"/>
      <c r="D387" s="5"/>
      <c r="E387" s="1"/>
      <c r="F387"/>
      <c r="G387" s="1"/>
    </row>
    <row r="388" spans="1:7" s="2" customFormat="1" ht="16.5" customHeight="1">
      <c r="A388" s="1"/>
      <c r="B388" s="1"/>
      <c r="C388" s="5"/>
      <c r="D388" s="5"/>
      <c r="E388" s="1"/>
      <c r="F388"/>
      <c r="G388" s="1"/>
    </row>
    <row r="389" spans="1:7" s="2" customFormat="1" ht="16.5" customHeight="1">
      <c r="A389" s="1"/>
      <c r="B389" s="1"/>
      <c r="C389" s="5"/>
      <c r="D389" s="5"/>
      <c r="E389" s="1"/>
      <c r="F389"/>
      <c r="G389" s="1"/>
    </row>
    <row r="390" spans="1:7" s="2" customFormat="1" ht="16.5" customHeight="1">
      <c r="A390" s="1"/>
      <c r="B390" s="1"/>
      <c r="C390" s="5"/>
      <c r="D390" s="5"/>
      <c r="E390" s="1"/>
      <c r="F390"/>
      <c r="G390" s="1"/>
    </row>
    <row r="391" spans="1:7" s="2" customFormat="1" ht="16.5" customHeight="1">
      <c r="A391" s="1"/>
      <c r="B391" s="1"/>
      <c r="C391" s="5"/>
      <c r="D391" s="5"/>
      <c r="E391" s="1"/>
      <c r="F391"/>
      <c r="G391" s="1"/>
    </row>
    <row r="392" spans="1:7" s="2" customFormat="1" ht="16.5" customHeight="1">
      <c r="A392" s="1"/>
      <c r="B392" s="1"/>
      <c r="C392" s="5"/>
      <c r="D392" s="5"/>
      <c r="E392" s="1"/>
      <c r="F392"/>
      <c r="G392" s="1"/>
    </row>
    <row r="393" spans="1:7" s="2" customFormat="1" ht="16.5" customHeight="1">
      <c r="A393" s="1"/>
      <c r="B393" s="1"/>
      <c r="C393" s="5"/>
      <c r="D393" s="5"/>
      <c r="E393" s="1"/>
      <c r="F393"/>
      <c r="G393" s="1"/>
    </row>
    <row r="394" spans="1:7" s="2" customFormat="1" ht="16.5" customHeight="1">
      <c r="A394" s="1"/>
      <c r="B394" s="1"/>
      <c r="C394" s="5"/>
      <c r="D394" s="5"/>
      <c r="E394" s="1"/>
      <c r="F394"/>
      <c r="G394" s="1"/>
    </row>
    <row r="395" spans="1:7" s="3" customFormat="1" ht="16.5" customHeight="1">
      <c r="A395" s="1"/>
      <c r="B395" s="1"/>
      <c r="C395" s="5"/>
      <c r="D395" s="5"/>
      <c r="E395" s="1"/>
      <c r="F395"/>
      <c r="G395" s="1"/>
    </row>
    <row r="396" spans="1:7" s="3" customFormat="1" ht="16.5" customHeight="1">
      <c r="A396" s="1"/>
      <c r="B396" s="1"/>
      <c r="C396" s="5"/>
      <c r="D396" s="5"/>
      <c r="E396" s="1"/>
      <c r="F396"/>
      <c r="G396" s="1"/>
    </row>
    <row r="397" spans="1:7" s="3" customFormat="1" ht="16.5" customHeight="1">
      <c r="A397" s="1"/>
      <c r="B397" s="1"/>
      <c r="C397" s="5"/>
      <c r="D397" s="5"/>
      <c r="E397" s="1"/>
      <c r="F397"/>
      <c r="G397" s="1"/>
    </row>
    <row r="398" spans="1:7" s="6" customFormat="1" ht="16.5" customHeight="1">
      <c r="A398" s="1"/>
      <c r="B398" s="1"/>
      <c r="C398" s="5"/>
      <c r="D398" s="5"/>
      <c r="E398" s="1"/>
      <c r="F398"/>
      <c r="G398" s="1"/>
    </row>
    <row r="399" spans="1:7" s="3" customFormat="1" ht="16.5" customHeight="1">
      <c r="A399" s="1"/>
      <c r="B399" s="1"/>
      <c r="C399" s="5"/>
      <c r="D399" s="5"/>
      <c r="E399" s="1"/>
      <c r="F399"/>
      <c r="G399" s="1"/>
    </row>
    <row r="400" spans="1:7" s="2" customFormat="1" ht="16.5" customHeight="1">
      <c r="A400" s="1"/>
      <c r="B400" s="1"/>
      <c r="C400" s="5"/>
      <c r="D400" s="5"/>
      <c r="E400" s="1"/>
      <c r="F400"/>
      <c r="G400" s="1"/>
    </row>
    <row r="401" spans="1:7" s="3" customFormat="1" ht="16.5" customHeight="1">
      <c r="A401" s="1"/>
      <c r="B401" s="1"/>
      <c r="C401" s="5"/>
      <c r="D401" s="5"/>
      <c r="E401" s="1"/>
      <c r="F401"/>
      <c r="G401" s="1"/>
    </row>
    <row r="402" ht="16.5" customHeight="1">
      <c r="F402"/>
    </row>
    <row r="403" spans="1:7" s="3" customFormat="1" ht="16.5" customHeight="1">
      <c r="A403" s="1"/>
      <c r="B403" s="1"/>
      <c r="C403" s="5"/>
      <c r="D403" s="5"/>
      <c r="E403" s="1"/>
      <c r="F403"/>
      <c r="G403" s="1"/>
    </row>
    <row r="404" spans="1:7" s="2" customFormat="1" ht="16.5" customHeight="1">
      <c r="A404" s="1"/>
      <c r="B404" s="1"/>
      <c r="C404" s="5"/>
      <c r="D404" s="5"/>
      <c r="E404" s="1"/>
      <c r="F404"/>
      <c r="G404" s="1"/>
    </row>
    <row r="405" ht="16.5" customHeight="1">
      <c r="F405"/>
    </row>
    <row r="406" ht="16.5" customHeight="1">
      <c r="F406"/>
    </row>
    <row r="407" ht="16.5" customHeight="1">
      <c r="F407"/>
    </row>
    <row r="408" ht="16.5" customHeight="1">
      <c r="F408"/>
    </row>
    <row r="409" ht="16.5" customHeight="1">
      <c r="F409"/>
    </row>
    <row r="410" spans="1:7" s="2" customFormat="1" ht="16.5" customHeight="1">
      <c r="A410" s="1"/>
      <c r="B410" s="1"/>
      <c r="C410" s="5"/>
      <c r="D410" s="5"/>
      <c r="E410" s="1"/>
      <c r="F410"/>
      <c r="G410" s="1"/>
    </row>
    <row r="411" spans="1:7" s="2" customFormat="1" ht="16.5" customHeight="1">
      <c r="A411" s="1"/>
      <c r="B411" s="1"/>
      <c r="C411" s="5"/>
      <c r="D411" s="5"/>
      <c r="E411" s="1"/>
      <c r="F411"/>
      <c r="G411" s="1"/>
    </row>
    <row r="412" spans="1:7" s="3" customFormat="1" ht="16.5" customHeight="1">
      <c r="A412" s="1"/>
      <c r="B412" s="1"/>
      <c r="C412" s="5"/>
      <c r="D412" s="5"/>
      <c r="E412" s="1"/>
      <c r="F412"/>
      <c r="G412" s="1"/>
    </row>
    <row r="413" ht="16.5" customHeight="1">
      <c r="F413"/>
    </row>
    <row r="414" ht="16.5" customHeight="1">
      <c r="F414"/>
    </row>
    <row r="415" spans="1:7" s="2" customFormat="1" ht="16.5" customHeight="1">
      <c r="A415" s="1"/>
      <c r="B415" s="1"/>
      <c r="C415" s="5"/>
      <c r="D415" s="5"/>
      <c r="E415" s="1"/>
      <c r="F415"/>
      <c r="G415" s="1"/>
    </row>
    <row r="416" ht="16.5" customHeight="1">
      <c r="F416"/>
    </row>
    <row r="417" ht="16.5" customHeight="1">
      <c r="F417"/>
    </row>
    <row r="418" spans="1:7" s="2" customFormat="1" ht="16.5" customHeight="1">
      <c r="A418" s="1"/>
      <c r="B418" s="1"/>
      <c r="C418" s="5"/>
      <c r="D418" s="5"/>
      <c r="E418" s="1"/>
      <c r="F418"/>
      <c r="G418" s="1"/>
    </row>
    <row r="419" spans="1:7" s="2" customFormat="1" ht="16.5" customHeight="1">
      <c r="A419" s="1"/>
      <c r="B419" s="1"/>
      <c r="C419" s="5"/>
      <c r="D419" s="5"/>
      <c r="E419" s="1"/>
      <c r="F419"/>
      <c r="G419" s="1"/>
    </row>
    <row r="420" ht="16.5" customHeight="1">
      <c r="F420"/>
    </row>
    <row r="421" ht="16.5" customHeight="1">
      <c r="F421"/>
    </row>
    <row r="422" ht="16.5" customHeight="1">
      <c r="F422"/>
    </row>
    <row r="423" ht="16.5" customHeight="1">
      <c r="F423"/>
    </row>
    <row r="424" spans="1:7" s="2" customFormat="1" ht="16.5" customHeight="1">
      <c r="A424" s="1"/>
      <c r="B424" s="1"/>
      <c r="C424" s="5"/>
      <c r="D424" s="5"/>
      <c r="E424" s="1"/>
      <c r="F424" s="1"/>
      <c r="G424" s="1"/>
    </row>
    <row r="427" spans="1:7" s="2" customFormat="1" ht="16.5" customHeight="1">
      <c r="A427" s="1"/>
      <c r="B427" s="1"/>
      <c r="C427" s="5"/>
      <c r="D427" s="5"/>
      <c r="E427" s="1"/>
      <c r="F427" s="1"/>
      <c r="G427" s="1"/>
    </row>
    <row r="430" spans="1:7" s="3" customFormat="1" ht="16.5" customHeight="1">
      <c r="A430" s="1"/>
      <c r="B430" s="1"/>
      <c r="C430" s="5"/>
      <c r="D430" s="5"/>
      <c r="E430" s="1"/>
      <c r="F430" s="1"/>
      <c r="G430" s="1"/>
    </row>
    <row r="435" spans="1:7" s="2" customFormat="1" ht="16.5" customHeight="1">
      <c r="A435" s="1"/>
      <c r="B435" s="1"/>
      <c r="C435" s="5"/>
      <c r="D435" s="5"/>
      <c r="E435" s="1"/>
      <c r="F435" s="1"/>
      <c r="G435" s="1"/>
    </row>
    <row r="436" spans="1:7" s="2" customFormat="1" ht="16.5" customHeight="1">
      <c r="A436" s="1"/>
      <c r="B436" s="1"/>
      <c r="C436" s="5"/>
      <c r="D436" s="5"/>
      <c r="E436" s="1"/>
      <c r="F436" s="1"/>
      <c r="G436" s="1"/>
    </row>
    <row r="437" spans="1:7" s="2" customFormat="1" ht="16.5" customHeight="1">
      <c r="A437" s="1"/>
      <c r="B437" s="1"/>
      <c r="C437" s="5"/>
      <c r="D437" s="5"/>
      <c r="E437" s="1"/>
      <c r="F437" s="1"/>
      <c r="G437" s="1"/>
    </row>
    <row r="438" spans="1:7" s="2" customFormat="1" ht="16.5" customHeight="1">
      <c r="A438" s="1"/>
      <c r="B438" s="1"/>
      <c r="C438" s="5"/>
      <c r="D438" s="5"/>
      <c r="E438" s="1"/>
      <c r="F438" s="1"/>
      <c r="G438" s="1"/>
    </row>
    <row r="439" spans="1:7" s="2" customFormat="1" ht="16.5" customHeight="1">
      <c r="A439" s="1"/>
      <c r="B439" s="1"/>
      <c r="C439" s="5"/>
      <c r="D439" s="5"/>
      <c r="E439" s="1"/>
      <c r="F439" s="1"/>
      <c r="G439" s="1"/>
    </row>
    <row r="457" spans="1:7" s="2" customFormat="1" ht="16.5" customHeight="1">
      <c r="A457" s="1"/>
      <c r="B457" s="1"/>
      <c r="C457" s="5"/>
      <c r="D457" s="5"/>
      <c r="E457" s="1"/>
      <c r="F457" s="1"/>
      <c r="G457" s="1"/>
    </row>
    <row r="459" spans="1:7" s="3" customFormat="1" ht="16.5" customHeight="1">
      <c r="A459" s="1"/>
      <c r="B459" s="1"/>
      <c r="C459" s="5"/>
      <c r="D459" s="5"/>
      <c r="E459" s="1"/>
      <c r="F459" s="1"/>
      <c r="G459" s="1"/>
    </row>
    <row r="460" spans="1:7" s="3" customFormat="1" ht="16.5" customHeight="1">
      <c r="A460" s="1"/>
      <c r="B460" s="1"/>
      <c r="C460" s="5"/>
      <c r="D460" s="5"/>
      <c r="E460" s="1"/>
      <c r="F460" s="1"/>
      <c r="G460" s="1"/>
    </row>
    <row r="474" spans="1:7" s="2" customFormat="1" ht="16.5" customHeight="1">
      <c r="A474" s="1"/>
      <c r="B474" s="1"/>
      <c r="C474" s="5"/>
      <c r="D474" s="5"/>
      <c r="E474" s="1"/>
      <c r="F474" s="1"/>
      <c r="G474" s="1"/>
    </row>
    <row r="475" spans="1:7" s="2" customFormat="1" ht="16.5" customHeight="1">
      <c r="A475" s="1"/>
      <c r="B475" s="1"/>
      <c r="C475" s="5"/>
      <c r="D475" s="5"/>
      <c r="E475" s="1"/>
      <c r="F475" s="1"/>
      <c r="G475" s="1"/>
    </row>
    <row r="476" spans="1:7" s="2" customFormat="1" ht="16.5" customHeight="1">
      <c r="A476" s="1"/>
      <c r="B476" s="1"/>
      <c r="C476" s="5"/>
      <c r="D476" s="5"/>
      <c r="E476" s="1"/>
      <c r="F476" s="1"/>
      <c r="G476" s="1"/>
    </row>
    <row r="477" spans="1:7" s="2" customFormat="1" ht="16.5" customHeight="1">
      <c r="A477" s="1"/>
      <c r="B477" s="1"/>
      <c r="C477" s="5"/>
      <c r="D477" s="5"/>
      <c r="E477" s="1"/>
      <c r="F477" s="1"/>
      <c r="G477" s="1"/>
    </row>
    <row r="478" spans="1:7" s="2" customFormat="1" ht="16.5" customHeight="1">
      <c r="A478" s="1"/>
      <c r="B478" s="1"/>
      <c r="C478" s="5"/>
      <c r="D478" s="5"/>
      <c r="E478" s="1"/>
      <c r="F478" s="1"/>
      <c r="G478" s="1"/>
    </row>
    <row r="479" spans="1:7" s="2" customFormat="1" ht="16.5" customHeight="1">
      <c r="A479" s="1"/>
      <c r="B479" s="1"/>
      <c r="C479" s="5"/>
      <c r="D479" s="5"/>
      <c r="E479" s="1"/>
      <c r="F479" s="1"/>
      <c r="G479" s="1"/>
    </row>
    <row r="480" spans="1:7" s="3" customFormat="1" ht="16.5" customHeight="1">
      <c r="A480" s="1"/>
      <c r="B480" s="1"/>
      <c r="C480" s="5"/>
      <c r="D480" s="5"/>
      <c r="E480" s="1"/>
      <c r="F480" s="1"/>
      <c r="G480" s="1"/>
    </row>
    <row r="481" spans="1:7" s="2" customFormat="1" ht="16.5" customHeight="1">
      <c r="A481" s="1"/>
      <c r="B481" s="1"/>
      <c r="C481" s="5"/>
      <c r="D481" s="5"/>
      <c r="E481" s="1"/>
      <c r="F481" s="1"/>
      <c r="G481" s="1"/>
    </row>
    <row r="483" spans="1:7" s="3" customFormat="1" ht="16.5" customHeight="1">
      <c r="A483" s="1"/>
      <c r="B483" s="1"/>
      <c r="C483" s="5"/>
      <c r="D483" s="5"/>
      <c r="E483" s="1"/>
      <c r="F483" s="1"/>
      <c r="G483" s="1"/>
    </row>
    <row r="498" spans="1:7" s="2" customFormat="1" ht="16.5" customHeight="1">
      <c r="A498" s="1"/>
      <c r="B498" s="1"/>
      <c r="C498" s="5"/>
      <c r="D498" s="5"/>
      <c r="E498" s="1"/>
      <c r="F498" s="1"/>
      <c r="G498" s="1"/>
    </row>
    <row r="499" spans="1:7" s="2" customFormat="1" ht="16.5" customHeight="1">
      <c r="A499" s="1"/>
      <c r="B499" s="1"/>
      <c r="C499" s="5"/>
      <c r="D499" s="5"/>
      <c r="E499" s="1"/>
      <c r="F499" s="1"/>
      <c r="G499" s="1"/>
    </row>
    <row r="500" spans="1:7" s="2" customFormat="1" ht="16.5" customHeight="1">
      <c r="A500" s="1"/>
      <c r="B500" s="1"/>
      <c r="C500" s="5"/>
      <c r="D500" s="5"/>
      <c r="E500" s="1"/>
      <c r="F500" s="1"/>
      <c r="G500" s="1"/>
    </row>
    <row r="502" spans="1:7" s="2" customFormat="1" ht="16.5" customHeight="1">
      <c r="A502" s="1"/>
      <c r="B502" s="1"/>
      <c r="C502" s="5"/>
      <c r="D502" s="5"/>
      <c r="E502" s="1"/>
      <c r="F502" s="1"/>
      <c r="G502" s="1"/>
    </row>
    <row r="507" spans="1:7" s="3" customFormat="1" ht="16.5" customHeight="1">
      <c r="A507" s="1"/>
      <c r="B507" s="1"/>
      <c r="C507" s="5"/>
      <c r="D507" s="5"/>
      <c r="E507" s="1"/>
      <c r="F507" s="1"/>
      <c r="G507" s="1"/>
    </row>
    <row r="510" spans="1:7" s="2" customFormat="1" ht="16.5" customHeight="1">
      <c r="A510" s="1"/>
      <c r="B510" s="1"/>
      <c r="C510" s="5"/>
      <c r="D510" s="5"/>
      <c r="E510" s="1"/>
      <c r="F510" s="1"/>
      <c r="G510" s="1"/>
    </row>
    <row r="511" spans="1:7" s="2" customFormat="1" ht="16.5" customHeight="1">
      <c r="A511" s="1"/>
      <c r="B511" s="1"/>
      <c r="C511" s="5"/>
      <c r="D511" s="5"/>
      <c r="E511" s="1"/>
      <c r="F511" s="1"/>
      <c r="G511" s="1"/>
    </row>
    <row r="525" spans="1:7" s="2" customFormat="1" ht="16.5" customHeight="1">
      <c r="A525" s="1"/>
      <c r="B525" s="1"/>
      <c r="C525" s="5"/>
      <c r="D525" s="5"/>
      <c r="E525" s="1"/>
      <c r="F525" s="1"/>
      <c r="G525" s="1"/>
    </row>
    <row r="526" spans="1:7" s="2" customFormat="1" ht="16.5" customHeight="1">
      <c r="A526" s="1"/>
      <c r="B526" s="1"/>
      <c r="C526" s="5"/>
      <c r="D526" s="5"/>
      <c r="E526" s="1"/>
      <c r="F526" s="1"/>
      <c r="G526" s="1"/>
    </row>
    <row r="530" spans="1:7" s="2" customFormat="1" ht="16.5" customHeight="1">
      <c r="A530" s="1"/>
      <c r="B530" s="1"/>
      <c r="C530" s="5"/>
      <c r="D530" s="5"/>
      <c r="E530" s="1"/>
      <c r="F530" s="1"/>
      <c r="G530" s="1"/>
    </row>
    <row r="539" spans="1:7" s="2" customFormat="1" ht="16.5" customHeight="1">
      <c r="A539" s="1"/>
      <c r="B539" s="1"/>
      <c r="C539" s="5"/>
      <c r="D539" s="5"/>
      <c r="E539" s="1"/>
      <c r="F539" s="1"/>
      <c r="G539" s="1"/>
    </row>
    <row r="562" spans="1:7" s="2" customFormat="1" ht="16.5" customHeight="1">
      <c r="A562" s="1"/>
      <c r="B562" s="1"/>
      <c r="C562" s="5"/>
      <c r="D562" s="5"/>
      <c r="E562" s="1"/>
      <c r="F562" s="1"/>
      <c r="G562" s="1"/>
    </row>
    <row r="567" spans="1:7" s="2" customFormat="1" ht="16.5" customHeight="1">
      <c r="A567" s="1"/>
      <c r="B567" s="1"/>
      <c r="C567" s="5"/>
      <c r="D567" s="5"/>
      <c r="E567" s="1"/>
      <c r="F567" s="1"/>
      <c r="G567" s="1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Ailien</dc:creator>
  <cp:keywords/>
  <dc:description/>
  <cp:lastModifiedBy>Caroline Lyon</cp:lastModifiedBy>
  <cp:lastPrinted>2017-08-15T16:20:14Z</cp:lastPrinted>
  <dcterms:created xsi:type="dcterms:W3CDTF">2004-01-26T15:40:13Z</dcterms:created>
  <dcterms:modified xsi:type="dcterms:W3CDTF">2017-08-17T09:12:42Z</dcterms:modified>
  <cp:category/>
  <cp:version/>
  <cp:contentType/>
  <cp:contentStatus/>
</cp:coreProperties>
</file>